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wner\Desktop\Budget Information\Budget 2026-2027\"/>
    </mc:Choice>
  </mc:AlternateContent>
  <xr:revisionPtr revIDLastSave="0" documentId="13_ncr:1_{7A73BDFB-21EE-4994-B833-77EEF06AEB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neral Fund" sheetId="1" r:id="rId1"/>
    <sheet name="Local Street Fund" sheetId="3" r:id="rId2"/>
    <sheet name="Major Street Fund" sheetId="2" r:id="rId3"/>
    <sheet name="Equipment Fund" sheetId="4" r:id="rId4"/>
    <sheet name="Salaries" sheetId="5" state="hidden" r:id="rId5"/>
    <sheet name="Sheet1" sheetId="6" state="hidden" r:id="rId6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4" i="1" l="1"/>
  <c r="O62" i="1"/>
  <c r="P62" i="1"/>
  <c r="P76" i="1"/>
  <c r="P91" i="1"/>
  <c r="P52" i="1"/>
  <c r="O52" i="1"/>
  <c r="O76" i="1"/>
  <c r="O91" i="1"/>
  <c r="P102" i="1"/>
  <c r="O102" i="1"/>
  <c r="P14" i="1"/>
  <c r="P16" i="1" s="1"/>
  <c r="P68" i="1"/>
  <c r="O104" i="1" l="1"/>
  <c r="P104" i="1"/>
  <c r="P108" i="1" s="1"/>
  <c r="O16" i="1" l="1"/>
  <c r="K28" i="4"/>
  <c r="K13" i="4"/>
  <c r="K9" i="4"/>
  <c r="L29" i="2"/>
  <c r="L7" i="2"/>
  <c r="L11" i="2" s="1"/>
  <c r="L12" i="3"/>
  <c r="L16" i="3" s="1"/>
  <c r="K12" i="3"/>
  <c r="L31" i="3"/>
  <c r="O68" i="1"/>
  <c r="N14" i="1"/>
  <c r="O108" i="1" l="1"/>
  <c r="K7" i="2"/>
  <c r="K11" i="2" s="1"/>
  <c r="K29" i="2"/>
  <c r="L52" i="1"/>
  <c r="L62" i="1" s="1"/>
  <c r="M52" i="1"/>
  <c r="M62" i="1" s="1"/>
  <c r="L102" i="1"/>
  <c r="M102" i="1"/>
  <c r="N102" i="1"/>
  <c r="L91" i="1"/>
  <c r="M91" i="1"/>
  <c r="N91" i="1"/>
  <c r="L76" i="1"/>
  <c r="M76" i="1"/>
  <c r="N76" i="1"/>
  <c r="L68" i="1"/>
  <c r="M68" i="1"/>
  <c r="N68" i="1"/>
  <c r="L14" i="1"/>
  <c r="L16" i="1" s="1"/>
  <c r="M14" i="1"/>
  <c r="N16" i="1"/>
  <c r="M16" i="1"/>
  <c r="J7" i="2"/>
  <c r="L104" i="1" l="1"/>
  <c r="L108" i="1" s="1"/>
  <c r="M104" i="1"/>
  <c r="M108" i="1" s="1"/>
  <c r="K52" i="1"/>
  <c r="K102" i="1"/>
  <c r="K91" i="1"/>
  <c r="K68" i="1"/>
  <c r="K76" i="1"/>
  <c r="D62" i="1"/>
  <c r="C52" i="1"/>
  <c r="D14" i="1"/>
  <c r="D16" i="1" s="1"/>
  <c r="J9" i="4"/>
  <c r="J13" i="4" s="1"/>
  <c r="J28" i="4"/>
  <c r="J29" i="2"/>
  <c r="J11" i="2"/>
  <c r="K31" i="3"/>
  <c r="K16" i="3"/>
  <c r="K14" i="1"/>
  <c r="K16" i="1" s="1"/>
  <c r="E12" i="3"/>
  <c r="E16" i="3" s="1"/>
  <c r="E31" i="3"/>
  <c r="J10" i="1"/>
  <c r="J13" i="1" s="1"/>
  <c r="E28" i="4"/>
  <c r="E9" i="4"/>
  <c r="E13" i="4" s="1"/>
  <c r="F31" i="3"/>
  <c r="F12" i="3"/>
  <c r="F16" i="3" s="1"/>
  <c r="E29" i="2"/>
  <c r="E7" i="2"/>
  <c r="E11" i="2" s="1"/>
  <c r="D102" i="1"/>
  <c r="D91" i="1"/>
  <c r="D76" i="1"/>
  <c r="D68" i="1"/>
  <c r="F28" i="4"/>
  <c r="F9" i="4"/>
  <c r="F13" i="4" s="1"/>
  <c r="F29" i="2"/>
  <c r="F7" i="2"/>
  <c r="F11" i="2" s="1"/>
  <c r="G31" i="3"/>
  <c r="G12" i="3"/>
  <c r="G16" i="3" s="1"/>
  <c r="E102" i="1"/>
  <c r="E91" i="1"/>
  <c r="E76" i="1"/>
  <c r="E68" i="1"/>
  <c r="E52" i="1"/>
  <c r="E62" i="1" s="1"/>
  <c r="F62" i="1"/>
  <c r="E14" i="1"/>
  <c r="E16" i="1" s="1"/>
  <c r="F14" i="1"/>
  <c r="F16" i="1" s="1"/>
  <c r="F68" i="1"/>
  <c r="F76" i="1"/>
  <c r="F91" i="1"/>
  <c r="F102" i="1"/>
  <c r="K62" i="1" l="1"/>
  <c r="N62" i="1"/>
  <c r="N104" i="1" s="1"/>
  <c r="N108" i="1" s="1"/>
  <c r="D112" i="1"/>
  <c r="D63" i="1" a="1"/>
  <c r="D63" i="1" s="1"/>
  <c r="D104" i="1"/>
  <c r="D108" i="1" s="1"/>
  <c r="E104" i="1"/>
  <c r="E108" i="1" s="1"/>
  <c r="F104" i="1"/>
  <c r="F108" i="1" s="1"/>
  <c r="G9" i="4"/>
  <c r="G13" i="4" s="1"/>
  <c r="G28" i="4"/>
  <c r="F31" i="4" s="1"/>
  <c r="G7" i="2"/>
  <c r="G11" i="2" s="1"/>
  <c r="G29" i="2"/>
  <c r="H31" i="3"/>
  <c r="H12" i="3"/>
  <c r="H16" i="3" s="1"/>
  <c r="K104" i="1" l="1"/>
  <c r="K108" i="1" s="1"/>
  <c r="J12" i="3"/>
  <c r="J16" i="3" s="1"/>
  <c r="I28" i="4" l="1"/>
  <c r="I9" i="4"/>
  <c r="I13" i="4" s="1"/>
  <c r="I29" i="2"/>
  <c r="I7" i="2"/>
  <c r="I11" i="2" s="1"/>
  <c r="J31" i="3"/>
  <c r="G91" i="1"/>
  <c r="I102" i="1"/>
  <c r="I91" i="1"/>
  <c r="I76" i="1"/>
  <c r="I68" i="1"/>
  <c r="I52" i="1"/>
  <c r="I62" i="1" s="1"/>
  <c r="I14" i="1"/>
  <c r="I16" i="1" s="1"/>
  <c r="I104" i="1" l="1"/>
  <c r="I108" i="1" s="1"/>
  <c r="B6" i="5"/>
  <c r="B9" i="5"/>
  <c r="B2" i="5"/>
  <c r="B3" i="5"/>
  <c r="B4" i="5"/>
  <c r="B5" i="5"/>
  <c r="B7" i="5"/>
  <c r="B8" i="5"/>
  <c r="B10" i="5"/>
  <c r="B11" i="5"/>
  <c r="B12" i="5"/>
  <c r="B16" i="5"/>
  <c r="B15" i="5"/>
  <c r="B14" i="5"/>
  <c r="B13" i="5"/>
  <c r="I12" i="3"/>
  <c r="I16" i="3" s="1"/>
  <c r="G62" i="1"/>
  <c r="H28" i="4"/>
  <c r="G31" i="4" s="1"/>
  <c r="H9" i="4"/>
  <c r="H13" i="4" s="1"/>
  <c r="H29" i="2"/>
  <c r="I31" i="3"/>
  <c r="H7" i="2"/>
  <c r="H11" i="2" s="1"/>
  <c r="G102" i="1"/>
  <c r="G76" i="1"/>
  <c r="G14" i="1"/>
  <c r="G16" i="1" s="1"/>
  <c r="H31" i="4" l="1"/>
  <c r="B18" i="5"/>
  <c r="B19" i="5" s="1"/>
  <c r="B20" i="5" l="1"/>
  <c r="B23" i="5" s="1"/>
  <c r="G68" i="1" s="1"/>
  <c r="G104" i="1" s="1"/>
  <c r="G10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tc={B0ABD318-1C27-46B4-8B3A-9DA8B3EA8944}</author>
    <author>tc={03AD282A-B3D1-4FB5-9E48-B13D19388D8B}</author>
    <author>tc={223645C9-E81F-4F25-961D-4D4C9ED745CD}</author>
    <author>tc={10C327FE-85E4-4194-8BD3-3FCF0B396A07}</author>
    <author>AnnaMarie Deeter</author>
    <author>tc={24BA7A95-1D7C-4BFD-B222-998A1747C886}</author>
    <author>tc={587D1065-D937-4B10-BAAF-DB3683663DDC}</author>
    <author>tc={C452E59C-3273-44E9-9271-91F358CD641E}</author>
    <author>tc={9EB89F5F-67E7-481E-A986-A17DFD73DD99}</author>
    <author>tc={285C70BD-8B12-4C3D-A600-309BA77C4E56}</author>
    <author>tc={EADC9DD0-C783-49A6-9402-A5E5842BF668}</author>
    <author>tc={53ED3411-3F1B-4DB9-94A5-80291C5DAE9B}</author>
    <author>tc={9341F9BF-65B6-4D32-B5BB-6C5A68F20F72}</author>
    <author>tc={51D03B15-9810-4D9F-A7B0-D2170A43A9E0}</author>
    <author>tc={F9D8A237-9303-4A4E-8D95-26AB5CD975E1}</author>
    <author>tc={12F20ADE-30DF-4355-A767-015A0B31F1D4}</author>
    <author>AnnaMarie</author>
    <author>tc={6AC9A144-4574-4526-A6D6-A07DD0239C8C}</author>
    <author>tc={AD3BA592-9C8E-4C04-8EBB-719218F932F3}</author>
    <author>tc={8067694C-96FB-4D50-93AE-EC0BBF96A50D}</author>
    <author>tc={98C94524-118D-44DA-ADF4-3554F7D39A62}</author>
    <author>tc={5D49C0EF-AC6E-48D4-9EC5-F476EC23044E}</author>
    <author>tc={19DB8868-B25D-4008-8BE0-143A80799913}</author>
    <author>tc={6CEC771C-0B40-4E5C-83C7-012A4EFB52DA}</author>
  </authors>
  <commentList>
    <comment ref="A3" authorId="0" shapeId="0" xr:uid="{B0ABD318-1C27-46B4-8B3A-9DA8B3EA8944}">
      <text>
        <t>[Threaded comment]
Your version of Excel allows you to read this threaded comment; however, any edits to it will get removed if the file is opened in a newer version of Excel. Learn more: https://go.microsoft.com/fwlink/?linkid=870924
Comment:
    PPT + Local Stablization</t>
      </text>
    </comment>
    <comment ref="C12" authorId="1" shapeId="0" xr:uid="{03AD282A-B3D1-4FB5-9E48-B13D19388D8B}">
      <text>
        <t>[Threaded comment]
Your version of Excel allows you to read this threaded comment; however, any edits to it will get removed if the file is opened in a newer version of Excel. Learn more: https://go.microsoft.com/fwlink/?linkid=870924
Comment:
    Rec’d in 2026 to be spent in 26-27</t>
      </text>
    </comment>
    <comment ref="D16" authorId="2" shapeId="0" xr:uid="{223645C9-E81F-4F25-961D-4D4C9ED745CD}">
      <text>
        <t>[Threaded comment]
Your version of Excel allows you to read this threaded comment; however, any edits to it will get removed if the file is opened in a newer version of Excel. Learn more: https://go.microsoft.com/fwlink/?linkid=870924
Comment:
    Remember to adjust</t>
      </text>
    </comment>
    <comment ref="C22" authorId="3" shapeId="0" xr:uid="{10C327FE-85E4-4194-8BD3-3FCF0B396A07}">
      <text>
        <t>[Threaded comment]
Your version of Excel allows you to read this threaded comment; however, any edits to it will get removed if the file is opened in a newer version of Excel. Learn more: https://go.microsoft.com/fwlink/?linkid=870924
Comment:
    $100 Stipen per mtg.</t>
      </text>
    </comment>
    <comment ref="C24" authorId="4" shapeId="0" xr:uid="{BC028017-DC2E-40F7-8424-7F414DCAFFEC}">
      <text>
        <r>
          <rPr>
            <b/>
            <sz val="9"/>
            <color indexed="81"/>
            <rFont val="Tahoma"/>
            <family val="2"/>
          </rPr>
          <t>AnnaMarie Deeter:</t>
        </r>
        <r>
          <rPr>
            <sz val="9"/>
            <color indexed="81"/>
            <rFont val="Tahoma"/>
            <family val="2"/>
          </rPr>
          <t xml:space="preserve">
2021-2022 50 increase
2022-2023 .50 increase
cost of living $14.50
2022-2024 $17.00
2023-2024 $18.00
2024-2025 $19.00
2025-2026 $20.00</t>
        </r>
      </text>
    </comment>
    <comment ref="N24" authorId="5" shapeId="0" xr:uid="{24BA7A95-1D7C-4BFD-B222-998A1747C886}">
      <text>
        <t>[Threaded comment]
Your version of Excel allows you to read this threaded comment; however, any edits to it will get removed if the file is opened in a newer version of Excel. Learn more: https://go.microsoft.com/fwlink/?linkid=870924
Comment:
    $1.00 raise in FY25/26 $86.67 per month
$20,800.00 per year</t>
      </text>
    </comment>
    <comment ref="C27" authorId="6" shapeId="0" xr:uid="{587D1065-D937-4B10-BAAF-DB3683663DDC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a $1.00 raise.  She did not get a raise last year.  We would like to see that staff gets at least 50 cents.
2022-  (. 50 raise) cost of living increase
Reply:
    $13.00 per hour 2022
Reply:
    2022-2023 $15.00</t>
      </text>
    </comment>
    <comment ref="N27" authorId="7" shapeId="0" xr:uid="{C452E59C-3273-44E9-9271-91F358CD641E}">
      <text>
        <t>[Threaded comment]
Your version of Excel allows you to read this threaded comment; however, any edits to it will get removed if the file is opened in a newer version of Excel. Learn more: https://go.microsoft.com/fwlink/?linkid=870924
Comment:
    $1.00 raise $17.00 per hr $736.67 monthly
 fy 25-26</t>
      </text>
    </comment>
    <comment ref="C35" authorId="8" shapeId="0" xr:uid="{9EB89F5F-67E7-481E-A986-A17DFD73DD99}">
      <text>
        <t>[Threaded comment]
Your version of Excel allows you to read this threaded comment; however, any edits to it will get removed if the file is opened in a newer version of Excel. Learn more: https://go.microsoft.com/fwlink/?linkid=870924
Comment:
    $80 stipen per month</t>
      </text>
    </comment>
    <comment ref="C36" authorId="9" shapeId="0" xr:uid="{285C70BD-8B12-4C3D-A600-309BA77C4E56}">
      <text>
        <t>[Threaded comment]
Your version of Excel allows you to read this threaded comment; however, any edits to it will get removed if the file is opened in a newer version of Excel. Learn more: https://go.microsoft.com/fwlink/?linkid=870924
Comment:
    $ 60 per month</t>
      </text>
    </comment>
    <comment ref="C37" authorId="10" shapeId="0" xr:uid="{EADC9DD0-C783-49A6-9402-A5E5842BF668}">
      <text>
        <t>[Threaded comment]
Your version of Excel allows you to read this threaded comment; however, any edits to it will get removed if the file is opened in a newer version of Excel. Learn more: https://go.microsoft.com/fwlink/?linkid=870924
Comment:
    $30 stipen per person;per month</t>
      </text>
    </comment>
    <comment ref="C39" authorId="11" shapeId="0" xr:uid="{53ED3411-3F1B-4DB9-94A5-80291C5DAE9B}">
      <text>
        <t>[Threaded comment]
Your version of Excel allows you to read this threaded comment; however, any edits to it will get removed if the file is opened in a newer version of Excel. Learn more: https://go.microsoft.com/fwlink/?linkid=870924
Comment:
    $85 per month stipen</t>
      </text>
    </comment>
    <comment ref="H39" authorId="4" shapeId="0" xr:uid="{00000000-0006-0000-0000-000001000000}">
      <text>
        <r>
          <rPr>
            <b/>
            <sz val="9"/>
            <color indexed="81"/>
            <rFont val="Tahoma"/>
            <family val="2"/>
          </rPr>
          <t>AnnaMarie Deeter:</t>
        </r>
        <r>
          <rPr>
            <sz val="9"/>
            <color indexed="81"/>
            <rFont val="Tahoma"/>
            <family val="2"/>
          </rPr>
          <t xml:space="preserve">
Suggested  increase $20.00</t>
        </r>
      </text>
    </comment>
    <comment ref="O40" authorId="12" shapeId="0" xr:uid="{9341F9BF-65B6-4D32-B5BB-6C5A68F20F72}">
      <text>
        <t>[Threaded comment]
Your version of Excel allows you to read this threaded comment; however, any edits to it will get removed if the file is opened in a newer version of Excel. Learn more: https://go.microsoft.com/fwlink/?linkid=870924
Comment:
    $85 per planning meeting</t>
      </text>
    </comment>
    <comment ref="C41" authorId="13" shapeId="0" xr:uid="{51D03B15-9810-4D9F-A7B0-D2170A43A9E0}">
      <text>
        <t>[Threaded comment]
Your version of Excel allows you to read this threaded comment; however, any edits to it will get removed if the file is opened in a newer version of Excel. Learn more: https://go.microsoft.com/fwlink/?linkid=870924
Comment:
    $30 stipen per month
Reply:
    Increase to $85 per month plus hr. stipen
Reply:
    Paid at hourly rate: hours to be signed off by P. Sayles</t>
      </text>
    </comment>
    <comment ref="C45" authorId="14" shapeId="0" xr:uid="{F9D8A237-9303-4A4E-8D95-26AB5CD975E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an increase of $60 per for 5 people</t>
      </text>
    </comment>
    <comment ref="D45" authorId="15" shapeId="0" xr:uid="{12F20ADE-30DF-4355-A767-015A0B31F1D4}">
      <text>
        <t>[Threaded comment]
Your version of Excel allows you to read this threaded comment; however, any edits to it will get removed if the file is opened in a newer version of Excel. Learn more: https://go.microsoft.com/fwlink/?linkid=870924
Comment:
    $60*5*12=3600 extra in case of special meetings.</t>
      </text>
    </comment>
    <comment ref="H46" authorId="16" shapeId="0" xr:uid="{00000000-0006-0000-0000-000002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Who's Training?
Requested $1000.00</t>
        </r>
      </text>
    </comment>
    <comment ref="C51" authorId="4" shapeId="0" xr:uid="{00000000-0006-0000-0000-000003000000}">
      <text>
        <r>
          <rPr>
            <b/>
            <sz val="9"/>
            <color indexed="81"/>
            <rFont val="Tahoma"/>
            <family val="2"/>
          </rPr>
          <t>AnnaMarie Deeter:</t>
        </r>
        <r>
          <rPr>
            <sz val="9"/>
            <color indexed="81"/>
            <rFont val="Tahoma"/>
            <family val="2"/>
          </rPr>
          <t xml:space="preserve">
To be use strictly for Ordiance upadates</t>
        </r>
      </text>
    </comment>
    <comment ref="D51" authorId="17" shapeId="0" xr:uid="{6AC9A144-4574-4526-A6D6-A07DD0239C8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$5000 from ARPA funds
</t>
      </text>
    </comment>
    <comment ref="H51" authorId="4" shapeId="0" xr:uid="{00000000-0006-0000-0000-000004000000}">
      <text>
        <r>
          <rPr>
            <b/>
            <sz val="9"/>
            <color indexed="81"/>
            <rFont val="Tahoma"/>
            <family val="2"/>
          </rPr>
          <t>AnnaMarie Deeter:</t>
        </r>
        <r>
          <rPr>
            <sz val="9"/>
            <color indexed="81"/>
            <rFont val="Tahoma"/>
            <family val="2"/>
          </rPr>
          <t xml:space="preserve">
To be use strictly for Master Plan</t>
        </r>
      </text>
    </comment>
    <comment ref="N52" authorId="18" shapeId="0" xr:uid="{AD3BA592-9C8E-4C04-8EBB-719218F932F3}">
      <text>
        <t>[Threaded comment]
Your version of Excel allows you to read this threaded comment; however, any edits to it will get removed if the file is opened in a newer version of Excel. Learn more: https://go.microsoft.com/fwlink/?linkid=870924
Comment:
    Increase Planning stipen to $75.00</t>
      </text>
    </comment>
    <comment ref="C59" authorId="19" shapeId="0" xr:uid="{8067694C-96FB-4D50-93AE-EC0BBF96A50D}">
      <text>
        <t>[Threaded comment]
Your version of Excel allows you to read this threaded comment; however, any edits to it will get removed if the file is opened in a newer version of Excel. Learn more: https://go.microsoft.com/fwlink/?linkid=870924
Comment:
    $60*12=720.</t>
      </text>
    </comment>
    <comment ref="A60" authorId="16" shapeId="0" xr:uid="{00000000-0006-0000-0000-000005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Must keep by law</t>
        </r>
      </text>
    </comment>
    <comment ref="A61" authorId="16" shapeId="0" xr:uid="{00000000-0006-0000-0000-000006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must keep by law</t>
        </r>
      </text>
    </comment>
    <comment ref="N71" authorId="20" shapeId="0" xr:uid="{98C94524-118D-44DA-ADF4-3554F7D39A6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Building Improvements - siding windows insulation gutters paint roof? </t>
      </text>
    </comment>
    <comment ref="O71" authorId="21" shapeId="0" xr:uid="{5D49C0EF-AC6E-48D4-9EC5-F476EC23044E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Improvements Windows, insulation, siding, paint, roofing</t>
      </text>
    </comment>
    <comment ref="D81" authorId="4" shapeId="0" xr:uid="{90D13D9D-06AD-4A45-ACA1-30A2D05CF8F3}">
      <text>
        <r>
          <rPr>
            <b/>
            <sz val="9"/>
            <color indexed="81"/>
            <rFont val="Tahoma"/>
            <family val="2"/>
          </rPr>
          <t>AnnaMarie Deeter:</t>
        </r>
        <r>
          <rPr>
            <sz val="9"/>
            <color indexed="81"/>
            <rFont val="Tahoma"/>
            <family val="2"/>
          </rPr>
          <t xml:space="preserve">
improvements to Custer Park</t>
        </r>
      </text>
    </comment>
    <comment ref="D87" authorId="4" shapeId="0" xr:uid="{1BB32E25-0C57-4FDD-99BA-08FAC1B22651}">
      <text>
        <r>
          <rPr>
            <b/>
            <sz val="9"/>
            <color indexed="81"/>
            <rFont val="Tahoma"/>
            <family val="2"/>
          </rPr>
          <t>AnnaMarie Deeter:</t>
        </r>
        <r>
          <rPr>
            <sz val="9"/>
            <color indexed="81"/>
            <rFont val="Tahoma"/>
            <family val="2"/>
          </rPr>
          <t xml:space="preserve">
For Marquee</t>
        </r>
      </text>
    </comment>
    <comment ref="C89" authorId="22" shapeId="0" xr:uid="{19DB8868-B25D-4008-8BE0-143A80799913}">
      <text>
        <t>[Threaded comment]
Your version of Excel allows you to read this threaded comment; however, any edits to it will get removed if the file is opened in a newer version of Excel. Learn more: https://go.microsoft.com/fwlink/?linkid=870924
Comment:
    $80.00</t>
      </text>
    </comment>
    <comment ref="C95" authorId="23" shapeId="0" xr:uid="{6CEC771C-0B40-4E5C-83C7-012A4EFB52DA}">
      <text>
        <t>[Threaded comment]
Your version of Excel allows you to read this threaded comment; however, any edits to it will get removed if the file is opened in a newer version of Excel. Learn more: https://go.microsoft.com/fwlink/?linkid=870924
Comment:
    .50 raise if approved per employment committee $16.67
Reply:
    2022 raise .50   $17.50
Reply:
    2023 raise $18.00 approved at April 3rd Reg. Board mtg. 
Reply:
    2024 proposed raise $19.00</t>
      </text>
    </comment>
    <comment ref="A97" authorId="16" shapeId="0" xr:uid="{00000000-0006-0000-0000-000009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Garbage/clean up day Pac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tc={ACE6DCDB-9FA3-4D20-BEF6-6D3612E920C5}</author>
    <author>tc={5A478ABF-325B-416C-B1E6-721EC35FC482}</author>
    <author>AnnaMarie</author>
    <author>tc={F320B82A-7E85-4779-AD84-8233A4FF2659}</author>
    <author>tc={E285BB43-AE30-4212-B609-946657CE9B6F}</author>
    <author>tc={CA7A34DA-D6D9-459F-B3BB-647023B3BEF8}</author>
    <author>tc={3B9FCAFE-AE1B-4996-9EE2-0C1119C39A3D}</author>
    <author>tc={03D4EDDC-C092-4847-ADBA-95BBCC4C8122}</author>
  </authors>
  <commentList>
    <comment ref="F19" authorId="0" shapeId="0" xr:uid="{ACE6DCDB-9FA3-4D20-BEF6-6D3612E920C5}">
      <text>
        <t>[Threaded comment]
Your version of Excel allows you to read this threaded comment; however, any edits to it will get removed if the file is opened in a newer version of Excel. Learn more: https://go.microsoft.com/fwlink/?linkid=870924
Comment:
    $27000 Forest View Trees - $3000</t>
      </text>
    </comment>
    <comment ref="G19" authorId="1" shapeId="0" xr:uid="{5A478ABF-325B-416C-B1E6-721EC35FC482}">
      <text>
        <t>[Threaded comment]
Your version of Excel allows you to read this threaded comment; however, any edits to it will get removed if the file is opened in a newer version of Excel. Learn more: https://go.microsoft.com/fwlink/?linkid=870924
Comment:
    $27000 Forest View Trees - $3000</t>
      </text>
    </comment>
    <comment ref="H19" authorId="2" shapeId="0" xr:uid="{00000000-0006-0000-0100-000001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Randolph Street comp 
$20,000.00
$6000.00 trees near R.O.W.</t>
        </r>
      </text>
    </comment>
    <comment ref="F20" authorId="3" shapeId="0" xr:uid="{F320B82A-7E85-4779-AD84-8233A4FF2659}">
      <text>
        <t>[Threaded comment]
Your version of Excel allows you to read this threaded comment; however, any edits to it will get removed if the file is opened in a newer version of Excel. Learn more: https://go.microsoft.com/fwlink/?linkid=870924
Comment:
    6345 DPW wages + extra worker $3000</t>
      </text>
    </comment>
    <comment ref="G20" authorId="4" shapeId="0" xr:uid="{E285BB43-AE30-4212-B609-946657CE9B6F}">
      <text>
        <t>[Threaded comment]
Your version of Excel allows you to read this threaded comment; however, any edits to it will get removed if the file is opened in a newer version of Excel. Learn more: https://go.microsoft.com/fwlink/?linkid=870924
Comment:
    6345 DPW wages + extra worker $3000</t>
      </text>
    </comment>
    <comment ref="F24" authorId="5" shapeId="0" xr:uid="{CA7A34DA-D6D9-459F-B3BB-647023B3BEF8}">
      <text>
        <t>[Threaded comment]
Your version of Excel allows you to read this threaded comment; however, any edits to it will get removed if the file is opened in a newer version of Excel. Learn more: https://go.microsoft.com/fwlink/?linkid=870924
Comment:
    Extra DPW trainee $3000.</t>
      </text>
    </comment>
    <comment ref="G24" authorId="6" shapeId="0" xr:uid="{3B9FCAFE-AE1B-4996-9EE2-0C1119C39A3D}">
      <text>
        <t>[Threaded comment]
Your version of Excel allows you to read this threaded comment; however, any edits to it will get removed if the file is opened in a newer version of Excel. Learn more: https://go.microsoft.com/fwlink/?linkid=870924
Comment:
    Extra DPW trainee $3000.</t>
      </text>
    </comment>
    <comment ref="B27" authorId="7" shapeId="0" xr:uid="{03D4EDDC-C092-4847-ADBA-95BBCC4C8122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Motorized - Striping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AnnaMarie</author>
    <author>tc={4659F837-DCBA-4099-83E1-2A6096D87B43}</author>
    <author>tc={B2981D47-F3F0-4EDB-8105-914EAD372493}</author>
    <author>tc={BA640FF0-F9C9-42D3-86CF-08409BF645E9}</author>
    <author>tc={678E6AF5-B597-456D-9285-89AF256A406B}</author>
    <author>tc={CB59F2F3-1DDA-4CAC-9B1C-0AD10E19CC42}</author>
    <author>tc={2A873D5C-C021-46C1-80B0-754BA9DC298D}</author>
    <author>AnnaMarie Deeter</author>
    <author>tc={E49E0E8E-469A-4752-B432-A38D1BD99A9F}</author>
  </authors>
  <commentList>
    <comment ref="A1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This is for paving Yuill Street/ drainage system on Cheboygan, Tree removal and striping.</t>
        </r>
      </text>
    </comment>
    <comment ref="E14" authorId="1" shapeId="0" xr:uid="{4659F837-DCBA-4099-83E1-2A6096D87B43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AMOUNT INCLUDES $29 FOR GARFIELD AND $57,000OVERLAY IF NOT HOLD OFF ON ELM  UNTIL NEXT YEAR FOR $58K PULVERIZE</t>
      </text>
    </comment>
    <comment ref="G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Millstreet Payne &amp; Dolan 
$53,985.00 
Stripping of Cheboygan street $3000.00</t>
        </r>
      </text>
    </comment>
    <comment ref="K15" authorId="2" shapeId="0" xr:uid="{B2981D47-F3F0-4EDB-8105-914EAD372493}">
      <text>
        <t>[Threaded comment]
Your version of Excel allows you to read this threaded comment; however, any edits to it will get removed if the file is opened in a newer version of Excel. Learn more: https://go.microsoft.com/fwlink/?linkid=870924
Comment:
    Forecast for FY 26-27</t>
      </text>
    </comment>
    <comment ref="E16" authorId="3" shapeId="0" xr:uid="{BA640FF0-F9C9-42D3-86CF-08409BF645E9}">
      <text>
        <t>[Threaded comment]
Your version of Excel allows you to read this threaded comment; however, any edits to it will get removed if the file is opened in a newer version of Excel. Learn more: https://go.microsoft.com/fwlink/?linkid=870924
Comment:
    $3000 added for Routine Wages Trainee</t>
      </text>
    </comment>
    <comment ref="F16" authorId="4" shapeId="0" xr:uid="{678E6AF5-B597-456D-9285-89AF256A406B}">
      <text>
        <t>[Threaded comment]
Your version of Excel allows you to read this threaded comment; however, any edits to it will get removed if the file is opened in a newer version of Excel. Learn more: https://go.microsoft.com/fwlink/?linkid=870924
Comment:
    $3000 added for Routine Wages Trainee</t>
      </text>
    </comment>
    <comment ref="E20" authorId="5" shapeId="0" xr:uid="{CB59F2F3-1DDA-4CAC-9B1C-0AD10E19CC42}">
      <text>
        <t>[Threaded comment]
Your version of Excel allows you to read this threaded comment; however, any edits to it will get removed if the file is opened in a newer version of Excel. Learn more: https://go.microsoft.com/fwlink/?linkid=870924
Comment:
    $3000 Added for Winter wages Trainee</t>
      </text>
    </comment>
    <comment ref="F20" authorId="6" shapeId="0" xr:uid="{2A873D5C-C021-46C1-80B0-754BA9DC298D}">
      <text>
        <t>[Threaded comment]
Your version of Excel allows you to read this threaded comment; however, any edits to it will get removed if the file is opened in a newer version of Excel. Learn more: https://go.microsoft.com/fwlink/?linkid=870924
Comment:
    $3000 Added for Winter wages Trainee</t>
      </text>
    </comment>
    <comment ref="B2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Signs - remember no motorized signs must used all during the year impacts road report due to the state in July/sept
STRIPING</t>
        </r>
      </text>
    </comment>
    <comment ref="E23" authorId="7" shapeId="0" xr:uid="{689E1B38-1D75-47ED-A047-74512BBC1F3C}">
      <text>
        <r>
          <rPr>
            <b/>
            <sz val="9"/>
            <color indexed="81"/>
            <rFont val="Tahoma"/>
            <family val="2"/>
          </rPr>
          <t xml:space="preserve">AnnaMarie Deeter
ROAD STRIPING THIS YEAR $4500 </t>
        </r>
      </text>
    </comment>
    <comment ref="G2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Reg. $750
$4500 in inprovements lights and poles on Mainstreet</t>
        </r>
      </text>
    </comment>
    <comment ref="L23" authorId="8" shapeId="0" xr:uid="{E49E0E8E-469A-4752-B432-A38D1BD99A9F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street signs $9000/ stripping 6000/ trees 5000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AnnaMarie</author>
    <author>tc={B2075CAB-DE93-48E6-A637-841D06F9FE6E}</author>
  </authors>
  <commentList>
    <comment ref="H2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If equipment needs to be purchase due to age of equipment</t>
        </r>
      </text>
    </comment>
    <comment ref="I2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AnnaMarie:</t>
        </r>
        <r>
          <rPr>
            <sz val="9"/>
            <color indexed="81"/>
            <rFont val="Tahoma"/>
            <family val="2"/>
          </rPr>
          <t xml:space="preserve">
If equipment needs to be purchase due to age of equipment</t>
        </r>
      </text>
    </comment>
    <comment ref="K21" authorId="1" shapeId="0" xr:uid="{B2075CAB-DE93-48E6-A637-841D06F9FE6E}">
      <text>
        <t>[Threaded comment]
Your version of Excel allows you to read this threaded comment; however, any edits to it will get removed if the file is opened in a newer version of Excel. Learn more: https://go.microsoft.com/fwlink/?linkid=870924
Comment:
    Bucket/forks/veh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AnnaMarie Deeter</author>
  </authors>
  <commentList>
    <comment ref="B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AnnaMarie Deeter:</t>
        </r>
        <r>
          <rPr>
            <sz val="9"/>
            <color indexed="81"/>
            <rFont val="Tahoma"/>
            <family val="2"/>
          </rPr>
          <t xml:space="preserve">
This pay will change after 6 months and return to Zoning pay.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<sst xmlns="http://schemas.openxmlformats.org/spreadsheetml/2006/main" count="294" uniqueCount="214">
  <si>
    <t>Revenue</t>
  </si>
  <si>
    <t xml:space="preserve">  Property Tax</t>
  </si>
  <si>
    <t xml:space="preserve">  PLT</t>
  </si>
  <si>
    <t xml:space="preserve">  1 Mill Allocation</t>
  </si>
  <si>
    <t xml:space="preserve">  Revenue Sharing</t>
  </si>
  <si>
    <t xml:space="preserve">  Forgiveness of Debt</t>
  </si>
  <si>
    <t>Total Revenue</t>
  </si>
  <si>
    <t>Fund Balance</t>
  </si>
  <si>
    <t>Total Revenue  &amp; Fund Balance</t>
  </si>
  <si>
    <t>Expenditures</t>
  </si>
  <si>
    <t>Wages</t>
  </si>
  <si>
    <t xml:space="preserve">  Council Salaries</t>
  </si>
  <si>
    <t xml:space="preserve">    Council Training</t>
  </si>
  <si>
    <t>101-702-702</t>
  </si>
  <si>
    <t xml:space="preserve">    President's Wages</t>
  </si>
  <si>
    <t>101-171-702</t>
  </si>
  <si>
    <t xml:space="preserve">    President's Training</t>
  </si>
  <si>
    <t xml:space="preserve">    Professional Services</t>
  </si>
  <si>
    <t>101-215-702</t>
  </si>
  <si>
    <t xml:space="preserve">    Treasurer's Wages</t>
  </si>
  <si>
    <t>101-253-702</t>
  </si>
  <si>
    <t xml:space="preserve">    Computer Expenses</t>
  </si>
  <si>
    <t>101-299-729</t>
  </si>
  <si>
    <t xml:space="preserve">    Postage</t>
  </si>
  <si>
    <t xml:space="preserve">    Code Enforcement</t>
  </si>
  <si>
    <t>101-335-803</t>
  </si>
  <si>
    <t xml:space="preserve"> </t>
  </si>
  <si>
    <t xml:space="preserve">          Zoning Special Hearing/rezoning</t>
  </si>
  <si>
    <t xml:space="preserve">  Planning Commission</t>
  </si>
  <si>
    <t xml:space="preserve">    Wages</t>
  </si>
  <si>
    <t>101-400-702</t>
  </si>
  <si>
    <t xml:space="preserve">    Training</t>
  </si>
  <si>
    <t xml:space="preserve">    Supplies</t>
  </si>
  <si>
    <t xml:space="preserve">    Periodicals</t>
  </si>
  <si>
    <t>Total Planning Commission</t>
  </si>
  <si>
    <t xml:space="preserve">  Bank Charges</t>
  </si>
  <si>
    <t xml:space="preserve">  Office Supplies</t>
  </si>
  <si>
    <t>101-299-726</t>
  </si>
  <si>
    <t xml:space="preserve">  Copier Lease</t>
  </si>
  <si>
    <t xml:space="preserve">  Printing &amp; Publishing</t>
  </si>
  <si>
    <t xml:space="preserve">  Community Promotion</t>
  </si>
  <si>
    <t xml:space="preserve">  School Board Liaison</t>
  </si>
  <si>
    <t>101-101-702.1</t>
  </si>
  <si>
    <t xml:space="preserve">  Zoning Board of Appeals</t>
  </si>
  <si>
    <t xml:space="preserve">  Capital Outlay</t>
  </si>
  <si>
    <t>Total General Government</t>
  </si>
  <si>
    <t>OTHER FUNCTIONS</t>
  </si>
  <si>
    <t xml:space="preserve">  FICA, Medicare, MESC</t>
  </si>
  <si>
    <t xml:space="preserve">  Insurance</t>
  </si>
  <si>
    <t>Total Other Functions</t>
  </si>
  <si>
    <t>BUILDING</t>
  </si>
  <si>
    <t xml:space="preserve">  Additions &amp; Grounds</t>
  </si>
  <si>
    <t>Total Building</t>
  </si>
  <si>
    <t>PARKS AND RECREATION</t>
  </si>
  <si>
    <t>  DPW Wages</t>
  </si>
  <si>
    <t>101-751-702</t>
  </si>
  <si>
    <t xml:space="preserve">  Repairs &amp; Maintenance</t>
  </si>
  <si>
    <t xml:space="preserve">  Sanitation</t>
  </si>
  <si>
    <t>101-751-831</t>
  </si>
  <si>
    <t xml:space="preserve">  Equipment Rental </t>
  </si>
  <si>
    <t>101-751-943</t>
  </si>
  <si>
    <t xml:space="preserve">  Parks Administration</t>
  </si>
  <si>
    <t>101-751-702.1</t>
  </si>
  <si>
    <t>Total Parks &amp; Recreation</t>
  </si>
  <si>
    <t>PUBLIC WORKS</t>
  </si>
  <si>
    <t>101-441-702</t>
  </si>
  <si>
    <t xml:space="preserve">  Employee Benefits</t>
  </si>
  <si>
    <t>101-441-831</t>
  </si>
  <si>
    <t xml:space="preserve">  Supplies</t>
  </si>
  <si>
    <t xml:space="preserve">  Street Lights</t>
  </si>
  <si>
    <t>101-751-920</t>
  </si>
  <si>
    <t xml:space="preserve">  Equipment Rental</t>
  </si>
  <si>
    <t>Total Public Works</t>
  </si>
  <si>
    <t>Total Expenditures</t>
  </si>
  <si>
    <t xml:space="preserve">* Based on estimated revenue figures </t>
  </si>
  <si>
    <t>REVENUE</t>
  </si>
  <si>
    <t xml:space="preserve">  Revenue Sharing - Gas &amp; Weights</t>
  </si>
  <si>
    <t xml:space="preserve">  Revenue Sharing - Snow Removal</t>
  </si>
  <si>
    <t xml:space="preserve">  Earned Interest ck/cd</t>
  </si>
  <si>
    <t xml:space="preserve">  Metro Act Proceeds</t>
  </si>
  <si>
    <t xml:space="preserve">  Fund Balance</t>
  </si>
  <si>
    <t>Total Revenue &amp; Fund Balance</t>
  </si>
  <si>
    <t>EXPENDITURES</t>
  </si>
  <si>
    <t xml:space="preserve">   Routine Maintenence - Contract Services</t>
  </si>
  <si>
    <t xml:space="preserve">   Routine Maintenence - Wages</t>
  </si>
  <si>
    <t xml:space="preserve">   Routine Maintenence -Supplies</t>
  </si>
  <si>
    <t xml:space="preserve">   Routine Maintenence - Equipment Rental</t>
  </si>
  <si>
    <t xml:space="preserve">   Winter Maintenence - Wages</t>
  </si>
  <si>
    <t xml:space="preserve">   Winter Maintenence - Supplies</t>
  </si>
  <si>
    <t xml:space="preserve">   Winter maintenance - Equipment Rental</t>
  </si>
  <si>
    <t xml:space="preserve">    Traffic Services</t>
  </si>
  <si>
    <t xml:space="preserve">   Bank Charges</t>
  </si>
  <si>
    <t xml:space="preserve">   Miscellaneous Expense</t>
  </si>
  <si>
    <t xml:space="preserve">   Street Administrators Wage</t>
  </si>
  <si>
    <t xml:space="preserve">   Routine Maintenance - Contract Services</t>
  </si>
  <si>
    <t xml:space="preserve">   Routine Maintenance - Wages</t>
  </si>
  <si>
    <t xml:space="preserve">   Routine Maintenance - Supplies</t>
  </si>
  <si>
    <t xml:space="preserve">   Routine Maintenance - Equipment Rental</t>
  </si>
  <si>
    <t xml:space="preserve">   Winter Maintenance - Contract Services</t>
  </si>
  <si>
    <t xml:space="preserve">   Winter Maintenance - Wages</t>
  </si>
  <si>
    <t xml:space="preserve">   Winter Maintenance - Supplies</t>
  </si>
  <si>
    <t xml:space="preserve">    Winter Maintenance - Equipment Rental</t>
  </si>
  <si>
    <t xml:space="preserve">     Office Supplies</t>
  </si>
  <si>
    <t xml:space="preserve">     Bank Charges</t>
  </si>
  <si>
    <t xml:space="preserve">     Blinker Light</t>
  </si>
  <si>
    <t xml:space="preserve">    Street Administrator Wage</t>
  </si>
  <si>
    <t xml:space="preserve">   Rental Income - Streets</t>
  </si>
  <si>
    <t xml:space="preserve">   Rental Income - General Fund</t>
  </si>
  <si>
    <t xml:space="preserve">   Earned Interest ck/cd</t>
  </si>
  <si>
    <t xml:space="preserve">   Sale of Assets</t>
  </si>
  <si>
    <t xml:space="preserve">   Depreciation</t>
  </si>
  <si>
    <t xml:space="preserve">   Supplies</t>
  </si>
  <si>
    <t xml:space="preserve">   Repair &amp; Maintenance - Contracted</t>
  </si>
  <si>
    <t xml:space="preserve">   Repair &amp; Maintenance -  In House</t>
  </si>
  <si>
    <t xml:space="preserve">   Equipment Purchase</t>
  </si>
  <si>
    <t xml:space="preserve">    Forgiveness of Debts - Streets</t>
  </si>
  <si>
    <t xml:space="preserve">    Forgiveness of Debts - General</t>
  </si>
  <si>
    <t xml:space="preserve">    Capital Outlay</t>
  </si>
  <si>
    <t>Village Employees</t>
  </si>
  <si>
    <t>Council Salaries</t>
  </si>
  <si>
    <t>Presidents Wages</t>
  </si>
  <si>
    <t>Clerks Wages</t>
  </si>
  <si>
    <t>Treasurers Wages</t>
  </si>
  <si>
    <t>Zoning/Planning/Training</t>
  </si>
  <si>
    <t>School Board Liaison</t>
  </si>
  <si>
    <t>Parks &amp; Rec. Admins.</t>
  </si>
  <si>
    <t>Code Enforcement</t>
  </si>
  <si>
    <t>Planning Board Wages</t>
  </si>
  <si>
    <t>Parks &amp; Recs Wages</t>
  </si>
  <si>
    <t>DPW Wages</t>
  </si>
  <si>
    <t>Routine Wages Summer Local</t>
  </si>
  <si>
    <t>Routine Wages Winter Local</t>
  </si>
  <si>
    <t>Routine Wages Summer Major</t>
  </si>
  <si>
    <t>Routine Wages Winter Major</t>
  </si>
  <si>
    <t>Total Wages</t>
  </si>
  <si>
    <t xml:space="preserve">FICA </t>
  </si>
  <si>
    <t>Medicare</t>
  </si>
  <si>
    <t>MESC</t>
  </si>
  <si>
    <t xml:space="preserve">       Just used to round to zero</t>
  </si>
  <si>
    <t>FICA, Medicare, MESC</t>
  </si>
  <si>
    <t xml:space="preserve">    Clerk's Wages (Hourly)</t>
  </si>
  <si>
    <t xml:space="preserve">     Meetings/Audit/Tax Settlement</t>
  </si>
  <si>
    <t xml:space="preserve">    Meetings /Audit/Year End Settlement</t>
  </si>
  <si>
    <t>101-215--702</t>
  </si>
  <si>
    <t xml:space="preserve">   Utilities - Equipment Barn</t>
  </si>
  <si>
    <t xml:space="preserve">          Zoning Depute</t>
  </si>
  <si>
    <t>101-265-930</t>
  </si>
  <si>
    <t>101-270-930</t>
  </si>
  <si>
    <t xml:space="preserve">    Mileage/travel</t>
  </si>
  <si>
    <t>2018-2019</t>
  </si>
  <si>
    <t>2017-2018</t>
  </si>
  <si>
    <t xml:space="preserve">          Training/mileage</t>
  </si>
  <si>
    <t>101-400-900</t>
  </si>
  <si>
    <t xml:space="preserve">    Advertising/Printing &amp; PUB</t>
  </si>
  <si>
    <t>2019-2020</t>
  </si>
  <si>
    <t>     Zoning</t>
  </si>
  <si>
    <t>-</t>
  </si>
  <si>
    <r>
      <rPr>
        <sz val="11"/>
        <color theme="1"/>
        <rFont val="Calibri"/>
        <family val="2"/>
        <scheme val="minor"/>
      </rPr>
      <t>2018</t>
    </r>
    <r>
      <rPr>
        <sz val="12"/>
        <color theme="1"/>
        <rFont val="Calibri"/>
        <family val="2"/>
        <scheme val="minor"/>
      </rPr>
      <t>-2019</t>
    </r>
  </si>
  <si>
    <t xml:space="preserve">   Winter Maintence -Contract Services</t>
  </si>
  <si>
    <t>2020-2021</t>
  </si>
  <si>
    <t xml:space="preserve">    Professional Services - Codification</t>
  </si>
  <si>
    <t>2021-2022</t>
  </si>
  <si>
    <t>2022-2023</t>
  </si>
  <si>
    <t xml:space="preserve">  Memorial Park</t>
  </si>
  <si>
    <t xml:space="preserve">  Custer Park</t>
  </si>
  <si>
    <t>** Memorical Park Go Fund Me</t>
  </si>
  <si>
    <t xml:space="preserve">  Trailhead  expenses</t>
  </si>
  <si>
    <t xml:space="preserve">    Membership &amp; Dues</t>
  </si>
  <si>
    <t>101-270-920</t>
  </si>
  <si>
    <t xml:space="preserve">  Utilities -101-270/850/920/922</t>
  </si>
  <si>
    <t>101-270-850</t>
  </si>
  <si>
    <t>101-270-922</t>
  </si>
  <si>
    <t>Village Property Maint/Repair/Supplies</t>
  </si>
  <si>
    <t xml:space="preserve">  Refund of Property Tax (local stablization)</t>
  </si>
  <si>
    <t>Actual</t>
  </si>
  <si>
    <t xml:space="preserve">    Fireboard Liasion</t>
  </si>
  <si>
    <t xml:space="preserve">  Misc. Income (Rents/int/royalties/permits)</t>
  </si>
  <si>
    <t xml:space="preserve">  Childern's Park</t>
  </si>
  <si>
    <t xml:space="preserve">  Tree Trimming/removal (alley)</t>
  </si>
  <si>
    <t xml:space="preserve">  Equipment/Supplies/Flowers</t>
  </si>
  <si>
    <r>
      <t xml:space="preserve">  OTC Street Rev.</t>
    </r>
    <r>
      <rPr>
        <sz val="11"/>
        <color rgb="FFFF0000"/>
        <rFont val="Calibri"/>
        <family val="2"/>
        <scheme val="minor"/>
      </rPr>
      <t xml:space="preserve"> (10 yr.)</t>
    </r>
  </si>
  <si>
    <t xml:space="preserve">    Clerk's Training/conf</t>
  </si>
  <si>
    <t xml:space="preserve">    Treasurer's Training/conf</t>
  </si>
  <si>
    <t xml:space="preserve">    Deputy Code Enf.</t>
  </si>
  <si>
    <t xml:space="preserve">    Benefits/Fringe</t>
  </si>
  <si>
    <t>decrease in spending</t>
  </si>
  <si>
    <t xml:space="preserve">    Misc Expense</t>
  </si>
  <si>
    <t xml:space="preserve">    Misc Village Expenses</t>
  </si>
  <si>
    <t>Michigan Class Interst</t>
  </si>
  <si>
    <t xml:space="preserve">  Telephone</t>
  </si>
  <si>
    <t>SALT</t>
  </si>
  <si>
    <t>2024-2025</t>
  </si>
  <si>
    <t>Transfer to Local</t>
  </si>
  <si>
    <t>2025-2026</t>
  </si>
  <si>
    <t>Striping/ Dangerous Trees</t>
  </si>
  <si>
    <t>transfer from Major</t>
  </si>
  <si>
    <t>Striping/Dangerous Trees</t>
  </si>
  <si>
    <t>2026-2027</t>
  </si>
  <si>
    <t>Forecast for 2026-2027</t>
  </si>
  <si>
    <t>Loan from Equipment Fund</t>
  </si>
  <si>
    <t>Loan to General Fund</t>
  </si>
  <si>
    <t>Date</t>
  </si>
  <si>
    <t>FEMA recovery funds</t>
  </si>
  <si>
    <t xml:space="preserve">  DPW- Casual Labor</t>
  </si>
  <si>
    <t>101-441-965</t>
  </si>
  <si>
    <t xml:space="preserve">  Transfer from Major</t>
  </si>
  <si>
    <t>Proposed</t>
  </si>
  <si>
    <t>DATE</t>
  </si>
  <si>
    <t xml:space="preserve">Consumer Energy Grant </t>
  </si>
  <si>
    <t>Date 02/12/2026 - proposed</t>
  </si>
  <si>
    <t>(1 attendee)</t>
  </si>
  <si>
    <t>2027-2029</t>
  </si>
  <si>
    <t xml:space="preserve"> Downtown Beautification - CE grant</t>
  </si>
  <si>
    <t xml:space="preserve">          Zoning Prep/mtg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</si>
</sst>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_(&quot;$&quot;* #,##0.0_);_(&quot;$&quot;* \(#,##0.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B0F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0">
    <xf numFmtId="0" fontId="0" fillId="0" borderId="0" xfId="0"/>
    <xf numFmtId="0" fontId="2" fillId="3" borderId="0" xfId="0" applyFont="1" applyFill="1"/>
    <xf numFmtId="0" fontId="2" fillId="4" borderId="0" xfId="0" applyFont="1" applyFill="1"/>
    <xf numFmtId="0" fontId="0" fillId="4" borderId="0" xfId="0" applyFill="1"/>
    <xf numFmtId="44" fontId="0" fillId="0" borderId="0" xfId="1" applyFont="1"/>
    <xf numFmtId="44" fontId="2" fillId="3" borderId="0" xfId="1" applyFont="1" applyFill="1"/>
    <xf numFmtId="44" fontId="0" fillId="4" borderId="0" xfId="1" applyFont="1" applyFill="1"/>
    <xf numFmtId="0" fontId="2" fillId="0" borderId="0" xfId="0" applyFont="1"/>
    <xf numFmtId="0" fontId="4" fillId="0" borderId="0" xfId="0" applyFont="1"/>
    <xf numFmtId="44" fontId="4" fillId="0" borderId="0" xfId="1" applyFont="1"/>
    <xf numFmtId="0" fontId="5" fillId="5" borderId="0" xfId="0" applyFont="1" applyFill="1"/>
    <xf numFmtId="44" fontId="5" fillId="5" borderId="0" xfId="1" applyFont="1" applyFill="1"/>
    <xf numFmtId="0" fontId="4" fillId="3" borderId="0" xfId="0" applyFont="1" applyFill="1"/>
    <xf numFmtId="0" fontId="6" fillId="0" borderId="0" xfId="0" applyFont="1"/>
    <xf numFmtId="0" fontId="3" fillId="0" borderId="0" xfId="0" applyFont="1"/>
    <xf numFmtId="44" fontId="3" fillId="0" borderId="0" xfId="1" applyFont="1"/>
    <xf numFmtId="0" fontId="6" fillId="2" borderId="0" xfId="0" applyFont="1" applyFill="1"/>
    <xf numFmtId="44" fontId="6" fillId="2" borderId="0" xfId="1" applyFont="1" applyFill="1"/>
    <xf numFmtId="0" fontId="6" fillId="5" borderId="0" xfId="0" applyFont="1" applyFill="1"/>
    <xf numFmtId="0" fontId="3" fillId="5" borderId="0" xfId="0" applyFont="1" applyFill="1"/>
    <xf numFmtId="44" fontId="3" fillId="5" borderId="0" xfId="1" applyFont="1" applyFill="1"/>
    <xf numFmtId="44" fontId="6" fillId="5" borderId="0" xfId="1" applyFont="1" applyFill="1"/>
    <xf numFmtId="0" fontId="6" fillId="4" borderId="0" xfId="0" applyFont="1" applyFill="1"/>
    <xf numFmtId="44" fontId="6" fillId="4" borderId="0" xfId="1" applyFont="1" applyFill="1"/>
    <xf numFmtId="44" fontId="5" fillId="0" borderId="0" xfId="1" applyFont="1"/>
    <xf numFmtId="0" fontId="5" fillId="0" borderId="0" xfId="0" applyFont="1"/>
    <xf numFmtId="44" fontId="0" fillId="0" borderId="0" xfId="0" applyNumberFormat="1"/>
    <xf numFmtId="44" fontId="6" fillId="0" borderId="0" xfId="1" applyFont="1"/>
    <xf numFmtId="44" fontId="2" fillId="0" borderId="0" xfId="0" applyNumberFormat="1" applyFont="1"/>
    <xf numFmtId="0" fontId="9" fillId="0" borderId="0" xfId="0" applyFont="1"/>
    <xf numFmtId="44" fontId="9" fillId="0" borderId="0" xfId="1" applyFont="1"/>
    <xf numFmtId="0" fontId="10" fillId="0" borderId="0" xfId="0" applyFont="1"/>
    <xf numFmtId="44" fontId="3" fillId="4" borderId="0" xfId="1" applyFont="1" applyFill="1"/>
    <xf numFmtId="164" fontId="4" fillId="3" borderId="0" xfId="0" applyNumberFormat="1" applyFont="1" applyFill="1"/>
    <xf numFmtId="164" fontId="4" fillId="0" borderId="0" xfId="0" applyNumberFormat="1" applyFont="1"/>
    <xf numFmtId="164" fontId="2" fillId="3" borderId="0" xfId="0" applyNumberFormat="1" applyFont="1" applyFill="1"/>
    <xf numFmtId="164" fontId="0" fillId="4" borderId="0" xfId="0" applyNumberFormat="1" applyFill="1"/>
    <xf numFmtId="164" fontId="3" fillId="0" borderId="0" xfId="0" applyNumberFormat="1" applyFont="1"/>
    <xf numFmtId="164" fontId="3" fillId="0" borderId="0" xfId="1" applyNumberFormat="1" applyFont="1"/>
    <xf numFmtId="164" fontId="6" fillId="2" borderId="0" xfId="0" applyNumberFormat="1" applyFont="1" applyFill="1"/>
    <xf numFmtId="164" fontId="3" fillId="5" borderId="0" xfId="0" applyNumberFormat="1" applyFont="1" applyFill="1"/>
    <xf numFmtId="164" fontId="6" fillId="5" borderId="0" xfId="0" applyNumberFormat="1" applyFont="1" applyFill="1"/>
    <xf numFmtId="164" fontId="0" fillId="0" borderId="0" xfId="0" applyNumberFormat="1"/>
    <xf numFmtId="8" fontId="0" fillId="0" borderId="0" xfId="1" applyNumberFormat="1" applyFont="1"/>
    <xf numFmtId="0" fontId="0" fillId="0" borderId="0" xfId="0" applyAlignment="1">
      <alignment horizontal="center"/>
    </xf>
    <xf numFmtId="44" fontId="11" fillId="0" borderId="0" xfId="1" applyFont="1"/>
    <xf numFmtId="44" fontId="0" fillId="4" borderId="0" xfId="0" applyNumberFormat="1" applyFill="1"/>
    <xf numFmtId="44" fontId="0" fillId="6" borderId="0" xfId="1" applyFont="1" applyFill="1"/>
    <xf numFmtId="14" fontId="0" fillId="0" borderId="0" xfId="0" applyNumberFormat="1"/>
    <xf numFmtId="0" fontId="13" fillId="3" borderId="0" xfId="0" applyFont="1" applyFill="1" applyAlignment="1">
      <alignment horizontal="center"/>
    </xf>
    <xf numFmtId="164" fontId="3" fillId="4" borderId="0" xfId="0" applyNumberFormat="1" applyFont="1" applyFill="1"/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  <xf numFmtId="44" fontId="0" fillId="2" borderId="0" xfId="1" applyFont="1" applyFill="1" applyAlignment="1">
      <alignment horizontal="center"/>
    </xf>
    <xf numFmtId="44" fontId="12" fillId="7" borderId="0" xfId="1" applyFont="1" applyFill="1" applyAlignment="1">
      <alignment horizontal="center"/>
    </xf>
    <xf numFmtId="44" fontId="15" fillId="2" borderId="0" xfId="1" applyFont="1" applyFill="1" applyAlignment="1">
      <alignment horizontal="center"/>
    </xf>
    <xf numFmtId="0" fontId="3" fillId="4" borderId="0" xfId="0" applyFont="1" applyFill="1"/>
    <xf numFmtId="164" fontId="14" fillId="3" borderId="0" xfId="0" applyNumberFormat="1" applyFont="1" applyFill="1" applyAlignment="1">
      <alignment horizontal="center"/>
    </xf>
    <xf numFmtId="164" fontId="14" fillId="8" borderId="0" xfId="0" applyNumberFormat="1" applyFont="1" applyFill="1"/>
    <xf numFmtId="44" fontId="14" fillId="2" borderId="0" xfId="1" applyFont="1" applyFill="1" applyAlignment="1">
      <alignment horizontal="center"/>
    </xf>
    <xf numFmtId="164" fontId="3" fillId="4" borderId="0" xfId="1" applyNumberFormat="1" applyFont="1" applyFill="1"/>
    <xf numFmtId="6" fontId="3" fillId="0" borderId="0" xfId="0" applyNumberFormat="1" applyFont="1"/>
    <xf numFmtId="0" fontId="0" fillId="4" borderId="0" xfId="0" applyFill="1" applyAlignment="1">
      <alignment horizontal="center"/>
    </xf>
    <xf numFmtId="0" fontId="0" fillId="9" borderId="0" xfId="0" applyFill="1"/>
    <xf numFmtId="44" fontId="3" fillId="10" borderId="0" xfId="1" applyFont="1" applyFill="1"/>
    <xf numFmtId="164" fontId="3" fillId="10" borderId="0" xfId="0" applyNumberFormat="1" applyFont="1" applyFill="1"/>
    <xf numFmtId="164" fontId="3" fillId="10" borderId="0" xfId="1" applyNumberFormat="1" applyFont="1" applyFill="1"/>
    <xf numFmtId="0" fontId="4" fillId="4" borderId="0" xfId="0" applyFont="1" applyFill="1"/>
    <xf numFmtId="164" fontId="4" fillId="4" borderId="0" xfId="0" applyNumberFormat="1" applyFont="1" applyFill="1"/>
    <xf numFmtId="44" fontId="16" fillId="0" borderId="0" xfId="1" applyFont="1"/>
    <xf numFmtId="164" fontId="16" fillId="0" borderId="0" xfId="0" applyNumberFormat="1" applyFont="1"/>
    <xf numFmtId="44" fontId="16" fillId="4" borderId="0" xfId="1" applyFont="1" applyFill="1"/>
    <xf numFmtId="44" fontId="16" fillId="10" borderId="0" xfId="1" applyFont="1" applyFill="1"/>
    <xf numFmtId="44" fontId="4" fillId="10" borderId="0" xfId="1" applyFont="1" applyFill="1"/>
    <xf numFmtId="44" fontId="0" fillId="2" borderId="0" xfId="1" applyFont="1" applyFill="1" applyBorder="1" applyAlignment="1">
      <alignment horizontal="center"/>
    </xf>
    <xf numFmtId="44" fontId="0" fillId="0" borderId="0" xfId="1" applyFont="1" applyBorder="1"/>
    <xf numFmtId="44" fontId="4" fillId="0" borderId="0" xfId="1" applyFont="1" applyBorder="1"/>
    <xf numFmtId="0" fontId="0" fillId="0" borderId="0" xfId="0" applyAlignment="1">
      <alignment wrapText="1"/>
    </xf>
    <xf numFmtId="44" fontId="0" fillId="0" borderId="0" xfId="1" applyFont="1" applyBorder="1" applyAlignment="1">
      <alignment wrapText="1"/>
    </xf>
    <xf numFmtId="44" fontId="5" fillId="5" borderId="0" xfId="1" applyFont="1" applyFill="1" applyBorder="1"/>
    <xf numFmtId="44" fontId="5" fillId="0" borderId="0" xfId="1" applyFont="1" applyBorder="1"/>
    <xf numFmtId="44" fontId="3" fillId="0" borderId="0" xfId="1" applyFont="1" applyBorder="1"/>
    <xf numFmtId="44" fontId="3" fillId="4" borderId="0" xfId="1" applyFont="1" applyFill="1" applyBorder="1"/>
    <xf numFmtId="44" fontId="6" fillId="4" borderId="0" xfId="1" applyFont="1" applyFill="1" applyBorder="1"/>
    <xf numFmtId="6" fontId="0" fillId="0" borderId="0" xfId="1" applyNumberFormat="1" applyFont="1" applyBorder="1"/>
    <xf numFmtId="44" fontId="4" fillId="4" borderId="0" xfId="1" applyFont="1" applyFill="1"/>
    <xf numFmtId="0" fontId="0" fillId="4" borderId="0" xfId="0" applyFill="1" applyAlignment="1">
      <alignment horizontal="right"/>
    </xf>
    <xf numFmtId="44" fontId="2" fillId="0" borderId="0" xfId="1" applyFont="1"/>
    <xf numFmtId="44" fontId="11" fillId="4" borderId="0" xfId="0" applyNumberFormat="1" applyFont="1" applyFill="1"/>
    <xf numFmtId="44" fontId="2" fillId="4" borderId="0" xfId="0" applyNumberFormat="1" applyFont="1" applyFill="1"/>
    <xf numFmtId="44" fontId="5" fillId="4" borderId="0" xfId="1" applyFont="1" applyFill="1" applyBorder="1"/>
    <xf numFmtId="44" fontId="4" fillId="4" borderId="0" xfId="1" applyFont="1" applyFill="1" applyBorder="1"/>
    <xf numFmtId="44" fontId="0" fillId="4" borderId="0" xfId="1" applyFont="1" applyFill="1" applyBorder="1" applyAlignment="1">
      <alignment horizontal="right"/>
    </xf>
    <xf numFmtId="0" fontId="0" fillId="11" borderId="0" xfId="0" applyFill="1" applyAlignment="1">
      <alignment horizontal="right"/>
    </xf>
    <xf numFmtId="44" fontId="11" fillId="4" borderId="0" xfId="1" applyFont="1" applyFill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4" fontId="0" fillId="0" borderId="0" xfId="1" applyFont="1" applyFill="1"/>
    <xf numFmtId="44" fontId="4" fillId="0" borderId="0" xfId="1" applyFont="1" applyFill="1"/>
    <xf numFmtId="44" fontId="3" fillId="0" borderId="0" xfId="1" applyFont="1" applyFill="1"/>
    <xf numFmtId="44" fontId="11" fillId="0" borderId="0" xfId="1" applyFont="1" applyFill="1"/>
    <xf numFmtId="44" fontId="9" fillId="0" borderId="0" xfId="1" applyFont="1" applyFill="1"/>
    <xf numFmtId="0" fontId="0" fillId="6" borderId="0" xfId="0" applyFill="1" applyAlignment="1">
      <alignment horizontal="center"/>
    </xf>
    <xf numFmtId="44" fontId="16" fillId="0" borderId="0" xfId="1" applyFont="1" applyFill="1"/>
    <xf numFmtId="8" fontId="0" fillId="0" borderId="0" xfId="0" applyNumberFormat="1"/>
    <xf numFmtId="44" fontId="0" fillId="0" borderId="0" xfId="0" applyNumberFormat="1" applyAlignment="1">
      <alignment horizontal="center"/>
    </xf>
    <xf numFmtId="0" fontId="0" fillId="12" borderId="0" xfId="0" applyFill="1"/>
    <xf numFmtId="164" fontId="0" fillId="12" borderId="0" xfId="0" applyNumberFormat="1" applyFill="1"/>
    <xf numFmtId="44" fontId="0" fillId="12" borderId="0" xfId="1" applyFont="1" applyFill="1"/>
    <xf numFmtId="8" fontId="0" fillId="12" borderId="0" xfId="0" applyNumberFormat="1" applyFill="1"/>
    <xf numFmtId="164" fontId="11" fillId="0" borderId="0" xfId="0" applyNumberFormat="1" applyFont="1"/>
    <xf numFmtId="8" fontId="3" fillId="0" borderId="0" xfId="1" applyNumberFormat="1" applyFont="1" applyFill="1"/>
    <xf numFmtId="0" fontId="11" fillId="13" borderId="0" xfId="0" applyFont="1" applyFill="1"/>
    <xf numFmtId="44" fontId="11" fillId="13" borderId="0" xfId="1" applyFont="1" applyFill="1"/>
    <xf numFmtId="165" fontId="11" fillId="13" borderId="0" xfId="1" applyNumberFormat="1" applyFont="1" applyFill="1"/>
    <xf numFmtId="0" fontId="4" fillId="13" borderId="0" xfId="0" applyFont="1" applyFill="1"/>
    <xf numFmtId="164" fontId="4" fillId="13" borderId="0" xfId="0" applyNumberFormat="1" applyFont="1" applyFill="1"/>
    <xf numFmtId="44" fontId="4" fillId="13" borderId="0" xfId="1" applyFont="1" applyFill="1"/>
    <xf numFmtId="44" fontId="0" fillId="13" borderId="0" xfId="1" applyFont="1" applyFill="1"/>
    <xf numFmtId="0" fontId="0" fillId="13" borderId="0" xfId="0" applyFill="1"/>
    <xf numFmtId="164" fontId="3" fillId="6" borderId="0" xfId="1" applyNumberFormat="1" applyFont="1" applyFill="1"/>
    <xf numFmtId="44" fontId="18" fillId="0" borderId="0" xfId="1" applyFont="1" applyFill="1"/>
    <xf numFmtId="44" fontId="18" fillId="6" borderId="0" xfId="1" applyFont="1" applyFill="1"/>
    <xf numFmtId="0" fontId="18" fillId="0" borderId="0" xfId="0" applyFont="1"/>
    <xf numFmtId="44" fontId="18" fillId="0" borderId="0" xfId="0" applyNumberFormat="1" applyFont="1"/>
    <xf numFmtId="44" fontId="3" fillId="6" borderId="0" xfId="1" applyFont="1" applyFill="1"/>
    <xf numFmtId="44" fontId="18" fillId="14" borderId="0" xfId="1" applyFont="1" applyFill="1"/>
    <xf numFmtId="44" fontId="3" fillId="14" borderId="0" xfId="1" applyFont="1" applyFill="1"/>
    <xf numFmtId="44" fontId="18" fillId="6" borderId="0" xfId="0" applyNumberFormat="1" applyFont="1" applyFill="1"/>
    <xf numFmtId="164" fontId="2" fillId="6" borderId="0" xfId="0" applyNumberFormat="1" applyFont="1" applyFill="1"/>
    <xf numFmtId="44" fontId="2" fillId="6" borderId="0" xfId="1" applyFont="1" applyFill="1"/>
    <xf numFmtId="0" fontId="0" fillId="6" borderId="0" xfId="0" applyFill="1"/>
    <xf numFmtId="44" fontId="0" fillId="6" borderId="0" xfId="0" applyNumberFormat="1" applyFill="1"/>
    <xf numFmtId="44" fontId="18" fillId="13" borderId="0" xfId="1" applyFont="1" applyFill="1"/>
    <xf numFmtId="44" fontId="18" fillId="4" borderId="0" xfId="0" applyNumberFormat="1" applyFont="1" applyFill="1"/>
    <xf numFmtId="0" fontId="18" fillId="4" borderId="0" xfId="0" applyFont="1" applyFill="1"/>
    <xf numFmtId="44" fontId="3" fillId="6" borderId="0" xfId="1" applyFont="1" applyFill="1" applyBorder="1"/>
    <xf numFmtId="44" fontId="0" fillId="6" borderId="0" xfId="1" applyFont="1" applyFill="1" applyBorder="1"/>
    <xf numFmtId="0" fontId="18" fillId="6" borderId="0" xfId="0" applyFont="1" applyFill="1" applyAlignment="1">
      <alignment horizontal="center"/>
    </xf>
    <xf numFmtId="44" fontId="18" fillId="9" borderId="0" xfId="0" applyNumberFormat="1" applyFont="1" applyFill="1"/>
    <xf numFmtId="44" fontId="0" fillId="8" borderId="0" xfId="1" applyFont="1" applyFill="1"/>
    <xf numFmtId="44" fontId="2" fillId="8" borderId="0" xfId="1" applyFont="1" applyFill="1"/>
    <xf numFmtId="44" fontId="0" fillId="8" borderId="0" xfId="0" applyNumberFormat="1" applyFill="1"/>
    <xf numFmtId="44" fontId="0" fillId="5" borderId="0" xfId="0" applyNumberFormat="1" applyFill="1"/>
    <xf numFmtId="44" fontId="18" fillId="5" borderId="0" xfId="0" applyNumberFormat="1" applyFont="1" applyFill="1"/>
    <xf numFmtId="44" fontId="0" fillId="11" borderId="0" xfId="0" applyNumberFormat="1" applyFill="1"/>
    <xf numFmtId="44" fontId="18" fillId="11" borderId="0" xfId="0" applyNumberFormat="1" applyFont="1" applyFill="1"/>
    <xf numFmtId="44" fontId="18" fillId="2" borderId="0" xfId="1" applyFont="1" applyFill="1"/>
    <xf numFmtId="44" fontId="0" fillId="2" borderId="0" xfId="1" applyFont="1" applyFill="1"/>
    <xf numFmtId="44" fontId="18" fillId="2" borderId="0" xfId="0" applyNumberFormat="1" applyFont="1" applyFill="1"/>
    <xf numFmtId="44" fontId="0" fillId="2" borderId="0" xfId="0" applyNumberFormat="1" applyFill="1"/>
    <xf numFmtId="164" fontId="2" fillId="0" borderId="0" xfId="0" applyNumberFormat="1" applyFont="1"/>
    <xf numFmtId="44" fontId="0" fillId="11" borderId="0" xfId="1" applyFont="1" applyFill="1"/>
    <xf numFmtId="0" fontId="6" fillId="11" borderId="0" xfId="0" applyFont="1" applyFill="1"/>
    <xf numFmtId="0" fontId="3" fillId="11" borderId="0" xfId="0" applyFont="1" applyFill="1"/>
    <xf numFmtId="164" fontId="3" fillId="11" borderId="0" xfId="0" applyNumberFormat="1" applyFont="1" applyFill="1"/>
    <xf numFmtId="44" fontId="3" fillId="11" borderId="0" xfId="1" applyFont="1" applyFill="1"/>
    <xf numFmtId="0" fontId="0" fillId="11" borderId="0" xfId="0" applyFill="1"/>
    <xf numFmtId="44" fontId="19" fillId="0" borderId="0" xfId="1" applyFont="1" applyFill="1"/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701386</xdr:colOff>
      <xdr:row>109</xdr:row>
      <xdr:rowOff>43296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CB50DD-B1C7-4777-8EF4-152CEAECE70A}"/>
            </a:ext>
          </a:extLst>
        </xdr:cNvPr>
        <xdr:cNvSpPr txBox="1"/>
      </xdr:nvSpPr>
      <xdr:spPr>
        <a:xfrm>
          <a:off x="701386" y="175779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701386</xdr:colOff>
      <xdr:row>110</xdr:row>
      <xdr:rowOff>43296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2143C5-1437-47C6-A42F-DE77A7D59ECB}"/>
            </a:ext>
          </a:extLst>
        </xdr:cNvPr>
        <xdr:cNvSpPr txBox="1"/>
      </xdr:nvSpPr>
      <xdr:spPr>
        <a:xfrm>
          <a:off x="701386" y="197474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naMarie Deeter" id="{4864FA7A-5C36-4538-8D8F-F89889275388}" userId="67e8d66eaae21a65" providerId="Windows Live"/>
  <person displayName="AnnaMarie Deeter" id="{DA43BA81-11D8-4959-9428-C28BD705E057}" userId="e6341f859117b3a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2-02-24T17:44:22.34" personId="{DA43BA81-11D8-4959-9428-C28BD705E057}" id="{B0ABD318-1C27-46B4-8B3A-9DA8B3EA8944}">
    <text>PPT + Local Stablization</text>
  </threadedComment>
  <threadedComment ref="C12" dT="2026-02-12T19:52:23.81" personId="{4864FA7A-5C36-4538-8D8F-F89889275388}" id="{03AD282A-B3D1-4FB5-9E48-B13D19388D8B}">
    <text>Rec’d in 2026 to be spent in 26-27</text>
  </threadedComment>
  <threadedComment ref="D16" dT="2021-01-13T17:34:46.57" personId="{DA43BA81-11D8-4959-9428-C28BD705E057}" id="{223645C9-E81F-4F25-961D-4D4C9ED745CD}">
    <text>Remember to adjust</text>
  </threadedComment>
  <threadedComment ref="C22" dT="2022-07-13T14:29:46.02" personId="{DA43BA81-11D8-4959-9428-C28BD705E057}" id="{10C327FE-85E4-4194-8BD3-3FCF0B396A07}">
    <text>$100 Stipen per mtg.</text>
  </threadedComment>
  <threadedComment ref="N24" dT="2025-02-13T21:06:52.83" personId="{4864FA7A-5C36-4538-8D8F-F89889275388}" id="{24BA7A95-1D7C-4BFD-B222-998A1747C886}">
    <text>$1.00 raise in FY25/26 $86.67 per month
$20,800.00 per year</text>
  </threadedComment>
  <threadedComment ref="C27" dT="2021-02-11T20:18:49.89" personId="{DA43BA81-11D8-4959-9428-C28BD705E057}" id="{587D1065-D937-4B10-BAAF-DB3683663DDC}">
    <text>This is a $1.00 raise.  She did not get a raise last year.  We would like to see that staff gets at least 50 cents.
2022-  (. 50 raise) cost of living increase</text>
  </threadedComment>
  <threadedComment ref="C27" dT="2022-07-13T14:25:40.33" personId="{DA43BA81-11D8-4959-9428-C28BD705E057}" id="{BE0176CF-5E3B-4107-A626-BDFBC71A070E}" parentId="{587D1065-D937-4B10-BAAF-DB3683663DDC}">
    <text>$13.00 per hour 2022</text>
  </threadedComment>
  <threadedComment ref="C27" dT="2023-03-01T18:28:59.42" personId="{4864FA7A-5C36-4538-8D8F-F89889275388}" id="{B6C383C1-7177-44FE-832A-DF3A5D51C5C2}" parentId="{587D1065-D937-4B10-BAAF-DB3683663DDC}">
    <text>2022-2023 $15.00</text>
  </threadedComment>
  <threadedComment ref="N27" dT="2025-02-13T20:17:27.57" personId="{4864FA7A-5C36-4538-8D8F-F89889275388}" id="{C452E59C-3273-44E9-9271-91F358CD641E}">
    <text>$1.00 raise $17.00 per hr $736.67 monthly
 fy 25-26</text>
  </threadedComment>
  <threadedComment ref="C35" dT="2022-07-13T14:30:06.74" personId="{DA43BA81-11D8-4959-9428-C28BD705E057}" id="{9EB89F5F-67E7-481E-A986-A17DFD73DD99}">
    <text>$80 stipen per month</text>
  </threadedComment>
  <threadedComment ref="C36" dT="2023-02-15T18:10:21.02" personId="{4864FA7A-5C36-4538-8D8F-F89889275388}" id="{285C70BD-8B12-4C3D-A600-309BA77C4E56}">
    <text>$ 60 per month</text>
  </threadedComment>
  <threadedComment ref="C37" dT="2022-07-13T14:30:35.74" personId="{DA43BA81-11D8-4959-9428-C28BD705E057}" id="{EADC9DD0-C783-49A6-9402-A5E5842BF668}">
    <text>$30 stipen per person;per month</text>
  </threadedComment>
  <threadedComment ref="C39" dT="2022-07-13T14:31:01.54" personId="{DA43BA81-11D8-4959-9428-C28BD705E057}" id="{53ED3411-3F1B-4DB9-94A5-80291C5DAE9B}">
    <text>$85 per month stipen</text>
  </threadedComment>
  <threadedComment ref="O40" dT="2026-02-12T22:20:05.47" personId="{4864FA7A-5C36-4538-8D8F-F89889275388}" id="{9341F9BF-65B6-4D32-B5BB-6C5A68F20F72}">
    <text>$85 per planning meeting</text>
  </threadedComment>
  <threadedComment ref="C41" dT="2022-07-13T14:31:17.69" personId="{DA43BA81-11D8-4959-9428-C28BD705E057}" id="{51D03B15-9810-4D9F-A7B0-D2170A43A9E0}">
    <text>$30 stipen per month</text>
  </threadedComment>
  <threadedComment ref="C41" dT="2024-02-12T21:03:05.31" personId="{4864FA7A-5C36-4538-8D8F-F89889275388}" id="{77BAC400-5CB2-4160-82CC-E409B9190498}" parentId="{51D03B15-9810-4D9F-A7B0-D2170A43A9E0}">
    <text>Increase to $85 per month plus hr. stipen</text>
  </threadedComment>
  <threadedComment ref="C41" dT="2024-02-12T21:04:44.04" personId="{4864FA7A-5C36-4538-8D8F-F89889275388}" id="{BA1320EB-B3A7-4480-B029-27050BF4CBAB}" parentId="{51D03B15-9810-4D9F-A7B0-D2170A43A9E0}">
    <text>Paid at hourly rate: hours to be signed off by P. Sayles</text>
  </threadedComment>
  <threadedComment ref="C45" dT="2021-02-11T20:16:03.71" personId="{DA43BA81-11D8-4959-9428-C28BD705E057}" id="{F9D8A237-9303-4A4E-8D95-26AB5CD975E1}">
    <text>This is an increase of $60 per for 5 people</text>
  </threadedComment>
  <threadedComment ref="D45" dT="2023-02-15T18:13:47.29" personId="{4864FA7A-5C36-4538-8D8F-F89889275388}" id="{12F20ADE-30DF-4355-A767-015A0B31F1D4}">
    <text>$60*5*12=3600 extra in case of special meetings.</text>
  </threadedComment>
  <threadedComment ref="D51" dT="2023-03-01T16:47:31.30" personId="{4864FA7A-5C36-4538-8D8F-F89889275388}" id="{6AC9A144-4574-4526-A6D6-A07DD0239C8C}">
    <text xml:space="preserve">$5000 from ARPA funds
</text>
  </threadedComment>
  <threadedComment ref="N52" dT="2025-02-13T20:01:49.15" personId="{4864FA7A-5C36-4538-8D8F-F89889275388}" id="{AD3BA592-9C8E-4C04-8EBB-719218F932F3}">
    <text>Increase Planning stipen to $75.00</text>
  </threadedComment>
  <threadedComment ref="C59" dT="2023-02-15T18:16:11.96" personId="{4864FA7A-5C36-4538-8D8F-F89889275388}" id="{8067694C-96FB-4D50-93AE-EC0BBF96A50D}">
    <text>$60*12=720.</text>
  </threadedComment>
  <threadedComment ref="N71" dT="2025-01-29T19:03:27.43" personId="{4864FA7A-5C36-4538-8D8F-F89889275388}" id="{98C94524-118D-44DA-ADF4-3554F7D39A62}">
    <text xml:space="preserve">Building Improvements - siding windows insulation gutters paint roof? </text>
  </threadedComment>
  <threadedComment ref="O71" dT="2026-02-12T15:26:25.18" personId="{4864FA7A-5C36-4538-8D8F-F89889275388}" id="{5D49C0EF-AC6E-48D4-9EC5-F476EC23044E}">
    <text>Building Improvements Windows, insulation, siding, paint, roofing</text>
  </threadedComment>
  <threadedComment ref="C89" dT="2023-03-06T18:22:38.78" personId="{4864FA7A-5C36-4538-8D8F-F89889275388}" id="{19DB8868-B25D-4008-8BE0-143A80799913}">
    <text>$80.00</text>
  </threadedComment>
  <threadedComment ref="C95" dT="2020-02-20T16:20:26.67" personId="{DA43BA81-11D8-4959-9428-C28BD705E057}" id="{6CEC771C-0B40-4E5C-83C7-012A4EFB52DA}">
    <text>.50 raise if approved per employment committee $16.67</text>
  </threadedComment>
  <threadedComment ref="C95" dT="2022-07-13T14:24:45.89" personId="{DA43BA81-11D8-4959-9428-C28BD705E057}" id="{975BB7C3-45A0-4213-8171-35D2F09B4894}" parentId="{6CEC771C-0B40-4E5C-83C7-012A4EFB52DA}">
    <text>2022 raise .50   $17.50</text>
  </threadedComment>
  <threadedComment ref="C95" dT="2023-04-10T17:22:04.53" personId="{4864FA7A-5C36-4538-8D8F-F89889275388}" id="{152C841D-E8A9-430D-A00C-FD357FECA4C7}" parentId="{6CEC771C-0B40-4E5C-83C7-012A4EFB52DA}">
    <text xml:space="preserve">2023 raise $18.00 approved at April 3rd Reg. Board mtg. </text>
  </threadedComment>
  <threadedComment ref="C95" dT="2024-02-12T21:08:36.56" personId="{4864FA7A-5C36-4538-8D8F-F89889275388}" id="{3DB9A1D8-9A0C-4902-9D77-029528136CAB}" parentId="{6CEC771C-0B40-4E5C-83C7-012A4EFB52DA}">
    <text>2024 proposed raise $19.00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9" dT="2020-02-12T17:54:54.15" personId="{DA43BA81-11D8-4959-9428-C28BD705E057}" id="{ACE6DCDB-9FA3-4D20-BEF6-6D3612E920C5}">
    <text>$27000 Forest View Trees - $3000</text>
  </threadedComment>
  <threadedComment ref="G19" dT="2020-02-12T17:54:54.15" personId="{DA43BA81-11D8-4959-9428-C28BD705E057}" id="{5A478ABF-325B-416C-B1E6-721EC35FC482}">
    <text>$27000 Forest View Trees - $3000</text>
  </threadedComment>
  <threadedComment ref="F20" dT="2020-02-12T17:56:44.01" personId="{DA43BA81-11D8-4959-9428-C28BD705E057}" id="{F320B82A-7E85-4779-AD84-8233A4FF2659}">
    <text>6345 DPW wages + extra worker $3000</text>
  </threadedComment>
  <threadedComment ref="G20" dT="2020-02-12T17:56:44.01" personId="{DA43BA81-11D8-4959-9428-C28BD705E057}" id="{E285BB43-AE30-4212-B609-946657CE9B6F}">
    <text>6345 DPW wages + extra worker $3000</text>
  </threadedComment>
  <threadedComment ref="F24" dT="2020-02-12T18:00:45.21" personId="{DA43BA81-11D8-4959-9428-C28BD705E057}" id="{CA7A34DA-D6D9-459F-B3BB-647023B3BEF8}">
    <text>Extra DPW trainee $3000.</text>
  </threadedComment>
  <threadedComment ref="G24" dT="2020-02-12T18:00:45.21" personId="{DA43BA81-11D8-4959-9428-C28BD705E057}" id="{3B9FCAFE-AE1B-4996-9EE2-0C1119C39A3D}">
    <text>Extra DPW trainee $3000.</text>
  </threadedComment>
  <threadedComment ref="B27" dT="2022-02-24T19:22:10.10" personId="{DA43BA81-11D8-4959-9428-C28BD705E057}" id="{03D4EDDC-C092-4847-ADBA-95BBCC4C8122}">
    <text>Non Motorized - Striping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14" dT="2021-02-11T21:54:16.40" personId="{DA43BA81-11D8-4959-9428-C28BD705E057}" id="{4659F837-DCBA-4099-83E1-2A6096D87B43}">
    <text>THIS AMOUNT INCLUDES $29 FOR GARFIELD AND $57,000OVERLAY IF NOT HOLD OFF ON ELM  UNTIL NEXT YEAR FOR $58K PULVERIZE</text>
  </threadedComment>
  <threadedComment ref="K15" dT="2025-02-13T16:29:18.33" personId="{4864FA7A-5C36-4538-8D8F-F89889275388}" id="{B2981D47-F3F0-4EDB-8105-914EAD372493}">
    <text>Forecast for FY 26-27</text>
  </threadedComment>
  <threadedComment ref="E16" dT="2020-02-12T18:04:43.80" personId="{DA43BA81-11D8-4959-9428-C28BD705E057}" id="{BA640FF0-F9C9-42D3-86CF-08409BF645E9}">
    <text>$3000 added for Routine Wages Trainee</text>
  </threadedComment>
  <threadedComment ref="F16" dT="2020-02-12T18:04:43.80" personId="{DA43BA81-11D8-4959-9428-C28BD705E057}" id="{678E6AF5-B597-456D-9285-89AF256A406B}">
    <text>$3000 added for Routine Wages Trainee</text>
  </threadedComment>
  <threadedComment ref="E20" dT="2020-02-12T18:04:15.39" personId="{DA43BA81-11D8-4959-9428-C28BD705E057}" id="{CB59F2F3-1DDA-4CAC-9B1C-0AD10E19CC42}">
    <text>$3000 Added for Winter wages Trainee</text>
  </threadedComment>
  <threadedComment ref="F20" dT="2020-02-12T18:04:15.39" personId="{DA43BA81-11D8-4959-9428-C28BD705E057}" id="{2A873D5C-C021-46C1-80B0-754BA9DC298D}">
    <text>$3000 Added for Winter wages Trainee</text>
  </threadedComment>
  <threadedComment ref="L23" dT="2026-02-12T19:22:18.27" personId="{4864FA7A-5C36-4538-8D8F-F89889275388}" id="{E49E0E8E-469A-4752-B432-A38D1BD99A9F}">
    <text>New street signs $9000/ stripping 6000/ trees 5000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K21" dT="2026-02-12T19:32:42.35" personId="{4864FA7A-5C36-4538-8D8F-F89889275388}" id="{B2075CAB-DE93-48E6-A637-841D06F9FE6E}">
    <text>Bucket/forks/veh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"/>
  <sheetViews>
    <sheetView tabSelected="1" view="pageLayout" topLeftCell="A94" zoomScale="136" zoomScaleNormal="100" zoomScalePageLayoutView="136" workbookViewId="0">
      <selection activeCell="P1" sqref="P1:P1048576"/>
    </sheetView>
  </sheetViews>
  <sheetFormatPr defaultRowHeight="15" x14ac:dyDescent="0.25"/>
  <cols>
    <col min="1" max="1" width="28.85546875" bestFit="1" customWidth="1"/>
    <col min="2" max="2" width="4.7109375" customWidth="1"/>
    <col min="3" max="3" width="12.5703125" style="42" customWidth="1"/>
    <col min="4" max="5" width="12.85546875" style="42" hidden="1" customWidth="1"/>
    <col min="6" max="6" width="12.28515625" style="42" hidden="1" customWidth="1"/>
    <col min="7" max="7" width="14.28515625" style="4" hidden="1" customWidth="1"/>
    <col min="8" max="8" width="10.5703125" style="4" hidden="1" customWidth="1"/>
    <col min="9" max="9" width="12.5703125" hidden="1" customWidth="1"/>
    <col min="10" max="10" width="12.7109375" hidden="1" customWidth="1"/>
    <col min="11" max="11" width="13.28515625" hidden="1" customWidth="1"/>
    <col min="12" max="12" width="12.5703125" style="4" hidden="1" customWidth="1"/>
    <col min="13" max="13" width="12.5703125" hidden="1" customWidth="1"/>
    <col min="14" max="14" width="13.28515625" hidden="1" customWidth="1"/>
    <col min="15" max="15" width="12.5703125" style="123" bestFit="1" customWidth="1"/>
    <col min="16" max="16" width="12.7109375" hidden="1" customWidth="1"/>
  </cols>
  <sheetData>
    <row r="1" spans="1:16" ht="15.75" x14ac:dyDescent="0.25">
      <c r="A1" s="12" t="s">
        <v>0</v>
      </c>
      <c r="B1" s="12"/>
      <c r="C1" s="33"/>
      <c r="D1" s="35" t="s">
        <v>162</v>
      </c>
      <c r="E1" s="57" t="s">
        <v>161</v>
      </c>
      <c r="F1" s="58" t="s">
        <v>154</v>
      </c>
      <c r="G1" s="59" t="s">
        <v>149</v>
      </c>
      <c r="H1" s="45"/>
      <c r="I1" s="49" t="s">
        <v>150</v>
      </c>
      <c r="J1" t="s">
        <v>174</v>
      </c>
      <c r="K1" s="93" t="s">
        <v>191</v>
      </c>
      <c r="N1" s="102" t="s">
        <v>193</v>
      </c>
      <c r="O1" s="138" t="s">
        <v>197</v>
      </c>
      <c r="P1" s="138" t="s">
        <v>211</v>
      </c>
    </row>
    <row r="2" spans="1:16" x14ac:dyDescent="0.25">
      <c r="A2" s="8" t="s">
        <v>1</v>
      </c>
      <c r="B2" s="8"/>
      <c r="C2" s="34"/>
      <c r="D2" s="34">
        <v>78000</v>
      </c>
      <c r="E2" s="34">
        <v>75000</v>
      </c>
      <c r="F2" s="34">
        <v>75000</v>
      </c>
      <c r="G2" s="9">
        <v>70000</v>
      </c>
      <c r="I2" s="9">
        <v>75000</v>
      </c>
      <c r="J2">
        <v>84000</v>
      </c>
      <c r="K2" s="6">
        <v>81000</v>
      </c>
      <c r="L2" s="6">
        <v>81000</v>
      </c>
      <c r="M2" s="6">
        <v>81000</v>
      </c>
      <c r="N2" s="97">
        <v>105000</v>
      </c>
      <c r="O2" s="121">
        <v>107000</v>
      </c>
      <c r="P2" s="121">
        <v>109000</v>
      </c>
    </row>
    <row r="3" spans="1:16" x14ac:dyDescent="0.25">
      <c r="A3" s="8" t="s">
        <v>173</v>
      </c>
      <c r="B3" s="8"/>
      <c r="C3" s="34"/>
      <c r="D3" s="34">
        <v>15000</v>
      </c>
      <c r="E3" s="34">
        <v>10000</v>
      </c>
      <c r="F3" s="34">
        <v>10000</v>
      </c>
      <c r="G3" s="9">
        <v>10000</v>
      </c>
      <c r="I3" s="9">
        <v>10000</v>
      </c>
      <c r="J3">
        <v>24000</v>
      </c>
      <c r="K3" s="4">
        <v>20000</v>
      </c>
      <c r="L3" s="4">
        <v>20000</v>
      </c>
      <c r="M3" s="4">
        <v>20000</v>
      </c>
      <c r="N3" s="97">
        <v>23000</v>
      </c>
      <c r="O3" s="121">
        <v>23000</v>
      </c>
      <c r="P3" s="121">
        <v>23000</v>
      </c>
    </row>
    <row r="4" spans="1:16" x14ac:dyDescent="0.25">
      <c r="A4" s="8" t="s">
        <v>2</v>
      </c>
      <c r="B4" s="8"/>
      <c r="C4" s="34"/>
      <c r="D4" s="34">
        <v>700</v>
      </c>
      <c r="E4" s="34">
        <v>700</v>
      </c>
      <c r="F4" s="34">
        <v>700</v>
      </c>
      <c r="G4" s="9">
        <v>700</v>
      </c>
      <c r="I4" s="9">
        <v>700</v>
      </c>
      <c r="J4">
        <v>700</v>
      </c>
      <c r="K4" s="4">
        <v>700</v>
      </c>
      <c r="L4" s="4">
        <v>700</v>
      </c>
      <c r="M4" s="4">
        <v>700</v>
      </c>
      <c r="N4" s="97">
        <v>700</v>
      </c>
      <c r="O4" s="121">
        <v>700</v>
      </c>
      <c r="P4" s="121">
        <v>700</v>
      </c>
    </row>
    <row r="5" spans="1:16" x14ac:dyDescent="0.25">
      <c r="A5" s="8" t="s">
        <v>3</v>
      </c>
      <c r="B5" s="8"/>
      <c r="C5" s="34"/>
      <c r="D5" s="9">
        <v>8285</v>
      </c>
      <c r="E5" s="9">
        <v>7000</v>
      </c>
      <c r="F5" s="9">
        <v>7000</v>
      </c>
      <c r="G5" s="9">
        <v>7000</v>
      </c>
      <c r="I5" s="9">
        <v>8150</v>
      </c>
      <c r="J5" s="9">
        <v>8285</v>
      </c>
      <c r="K5" s="85">
        <v>8700</v>
      </c>
      <c r="L5" s="85">
        <v>8700</v>
      </c>
      <c r="M5" s="85">
        <v>8700</v>
      </c>
      <c r="N5" s="98">
        <v>9000</v>
      </c>
      <c r="O5" s="121">
        <v>9000</v>
      </c>
      <c r="P5" s="121">
        <v>9000</v>
      </c>
    </row>
    <row r="6" spans="1:16" x14ac:dyDescent="0.25">
      <c r="A6" s="8" t="s">
        <v>4</v>
      </c>
      <c r="B6" s="8"/>
      <c r="C6" s="34"/>
      <c r="D6" s="9">
        <v>55000</v>
      </c>
      <c r="E6" s="9">
        <v>55000</v>
      </c>
      <c r="F6" s="9">
        <v>55000</v>
      </c>
      <c r="G6" s="9">
        <v>55000</v>
      </c>
      <c r="I6" s="9">
        <v>48500</v>
      </c>
      <c r="J6" s="9">
        <v>54429</v>
      </c>
      <c r="K6" s="9">
        <v>75000</v>
      </c>
      <c r="L6" s="9">
        <v>75000</v>
      </c>
      <c r="M6" s="9">
        <v>75000</v>
      </c>
      <c r="N6" s="98">
        <v>80000</v>
      </c>
      <c r="O6" s="121">
        <v>80000</v>
      </c>
      <c r="P6" s="121">
        <v>80000</v>
      </c>
    </row>
    <row r="7" spans="1:16" x14ac:dyDescent="0.25">
      <c r="A7" s="8" t="s">
        <v>165</v>
      </c>
      <c r="B7" s="13"/>
      <c r="C7" s="34"/>
      <c r="D7" s="9">
        <v>750</v>
      </c>
      <c r="E7" s="9">
        <v>0</v>
      </c>
      <c r="F7" s="9">
        <v>100</v>
      </c>
      <c r="G7" s="9">
        <v>100</v>
      </c>
      <c r="I7" s="9">
        <v>400</v>
      </c>
      <c r="J7" s="9">
        <v>750</v>
      </c>
      <c r="K7" s="9">
        <v>750</v>
      </c>
      <c r="L7" s="9">
        <v>750</v>
      </c>
      <c r="M7" s="9">
        <v>750</v>
      </c>
      <c r="N7" s="98">
        <v>750</v>
      </c>
      <c r="O7" s="121">
        <v>750</v>
      </c>
      <c r="P7" s="121">
        <v>750</v>
      </c>
    </row>
    <row r="8" spans="1:16" x14ac:dyDescent="0.25">
      <c r="A8" s="8" t="s">
        <v>188</v>
      </c>
      <c r="B8" s="13"/>
      <c r="C8" s="34"/>
      <c r="D8" s="9"/>
      <c r="E8" s="9"/>
      <c r="F8" s="9"/>
      <c r="G8" s="9"/>
      <c r="I8" s="9"/>
      <c r="J8" s="9"/>
      <c r="K8" s="9">
        <v>12000</v>
      </c>
      <c r="L8" s="9">
        <v>12000</v>
      </c>
      <c r="M8" s="9">
        <v>12000</v>
      </c>
      <c r="N8" s="98">
        <v>12000</v>
      </c>
      <c r="O8" s="121">
        <v>12000</v>
      </c>
      <c r="P8" s="121">
        <v>12000</v>
      </c>
    </row>
    <row r="9" spans="1:16" x14ac:dyDescent="0.25">
      <c r="A9" s="8" t="s">
        <v>176</v>
      </c>
      <c r="B9" s="8"/>
      <c r="C9" s="34"/>
      <c r="D9" s="9">
        <v>1500</v>
      </c>
      <c r="E9" s="9">
        <v>5000</v>
      </c>
      <c r="F9" s="9">
        <v>5000</v>
      </c>
      <c r="G9" s="9">
        <v>5000</v>
      </c>
      <c r="I9" s="9">
        <v>5000</v>
      </c>
      <c r="J9" s="9">
        <v>500</v>
      </c>
      <c r="K9" s="9">
        <v>3000</v>
      </c>
      <c r="L9" s="9">
        <v>3000</v>
      </c>
      <c r="M9" s="9">
        <v>3000</v>
      </c>
      <c r="N9" s="98">
        <v>3000</v>
      </c>
      <c r="O9" s="121">
        <v>3000</v>
      </c>
      <c r="P9" s="121">
        <v>3000</v>
      </c>
    </row>
    <row r="10" spans="1:16" x14ac:dyDescent="0.25">
      <c r="A10" s="67" t="s">
        <v>202</v>
      </c>
      <c r="B10" s="67"/>
      <c r="C10" s="68" t="s">
        <v>26</v>
      </c>
      <c r="D10" s="68">
        <v>59276</v>
      </c>
      <c r="E10" s="68">
        <v>0</v>
      </c>
      <c r="F10" s="34"/>
      <c r="G10" s="9">
        <v>0</v>
      </c>
      <c r="I10" s="9">
        <v>0</v>
      </c>
      <c r="J10" s="6">
        <f>SUM(J2:J9)</f>
        <v>172664</v>
      </c>
      <c r="K10" s="9">
        <v>29000</v>
      </c>
      <c r="L10" s="9">
        <v>29000</v>
      </c>
      <c r="M10" s="9">
        <v>29000</v>
      </c>
      <c r="N10" s="85"/>
      <c r="O10" s="134"/>
      <c r="P10" s="134">
        <v>0</v>
      </c>
    </row>
    <row r="11" spans="1:16" x14ac:dyDescent="0.25">
      <c r="A11" s="115" t="s">
        <v>199</v>
      </c>
      <c r="B11" s="115"/>
      <c r="C11" s="116"/>
      <c r="D11" s="116"/>
      <c r="E11" s="116"/>
      <c r="F11" s="116"/>
      <c r="G11" s="117">
        <v>0</v>
      </c>
      <c r="H11" s="118"/>
      <c r="I11" s="117">
        <v>0</v>
      </c>
      <c r="J11" s="117">
        <v>59276</v>
      </c>
      <c r="K11" s="119"/>
      <c r="L11" s="119"/>
      <c r="M11" s="119"/>
      <c r="N11" s="117">
        <v>70000</v>
      </c>
      <c r="O11" s="133">
        <v>70000</v>
      </c>
      <c r="P11" s="133">
        <v>0</v>
      </c>
    </row>
    <row r="12" spans="1:16" x14ac:dyDescent="0.25">
      <c r="A12" s="115" t="s">
        <v>208</v>
      </c>
      <c r="B12" s="115"/>
      <c r="C12" s="116">
        <v>100000</v>
      </c>
      <c r="D12" s="116"/>
      <c r="E12" s="116"/>
      <c r="F12" s="116"/>
      <c r="G12" s="117"/>
      <c r="H12" s="118"/>
      <c r="I12" s="117"/>
      <c r="J12" s="117"/>
      <c r="K12" s="119"/>
      <c r="L12" s="119"/>
      <c r="M12" s="119"/>
      <c r="N12" s="117"/>
      <c r="O12" s="133">
        <v>100000</v>
      </c>
      <c r="P12" s="133">
        <v>0</v>
      </c>
    </row>
    <row r="13" spans="1:16" x14ac:dyDescent="0.25">
      <c r="A13" s="8" t="s">
        <v>5</v>
      </c>
      <c r="B13" s="8"/>
      <c r="C13" s="34"/>
      <c r="D13" s="34"/>
      <c r="E13" s="34"/>
      <c r="F13" s="34"/>
      <c r="G13" s="9">
        <v>0</v>
      </c>
      <c r="I13" s="9">
        <v>0</v>
      </c>
      <c r="J13" s="26">
        <f>SUM(J10:J11)</f>
        <v>231940</v>
      </c>
      <c r="L13"/>
      <c r="P13" s="123"/>
    </row>
    <row r="14" spans="1:16" x14ac:dyDescent="0.25">
      <c r="A14" s="1" t="s">
        <v>6</v>
      </c>
      <c r="B14" s="1"/>
      <c r="C14" s="129"/>
      <c r="D14" s="130">
        <f>SUM(D2:D10)</f>
        <v>218511</v>
      </c>
      <c r="E14" s="130">
        <f>SUM(E2:E13)</f>
        <v>152700</v>
      </c>
      <c r="F14" s="130">
        <f>SUM(F2:F13)</f>
        <v>152800</v>
      </c>
      <c r="G14" s="130">
        <f>SUM(G2:G13)</f>
        <v>147800</v>
      </c>
      <c r="H14" s="47"/>
      <c r="I14" s="130">
        <f>SUM(I2:I13)</f>
        <v>147750</v>
      </c>
      <c r="J14" s="131"/>
      <c r="K14" s="47">
        <f>SUM(K2:K13)</f>
        <v>230150</v>
      </c>
      <c r="L14" s="47">
        <f t="shared" ref="L14:M14" si="0">SUM(L2:L13)</f>
        <v>230150</v>
      </c>
      <c r="M14" s="47">
        <f t="shared" si="0"/>
        <v>230150</v>
      </c>
      <c r="N14" s="140">
        <f>SUM(N2:N13)</f>
        <v>303450</v>
      </c>
      <c r="O14" s="128">
        <f>SUM(O2:O12)</f>
        <v>405450</v>
      </c>
      <c r="P14" s="139">
        <f>SUM(P2:P12)</f>
        <v>237450</v>
      </c>
    </row>
    <row r="15" spans="1:16" x14ac:dyDescent="0.25">
      <c r="A15" s="1" t="s">
        <v>7</v>
      </c>
      <c r="B15" s="1"/>
      <c r="C15" s="129"/>
      <c r="D15" s="130">
        <v>25610</v>
      </c>
      <c r="E15" s="130">
        <v>20443</v>
      </c>
      <c r="F15" s="130">
        <v>19393</v>
      </c>
      <c r="G15" s="130">
        <v>18563</v>
      </c>
      <c r="H15" s="47"/>
      <c r="I15" s="130">
        <v>16073.66</v>
      </c>
      <c r="J15" s="131"/>
      <c r="K15" s="130">
        <v>51400</v>
      </c>
      <c r="L15" s="130">
        <v>51401</v>
      </c>
      <c r="M15" s="130">
        <v>51402</v>
      </c>
      <c r="N15" s="141">
        <v>50200</v>
      </c>
      <c r="O15" s="128">
        <v>60550</v>
      </c>
      <c r="P15" s="139">
        <v>36000</v>
      </c>
    </row>
    <row r="16" spans="1:16" x14ac:dyDescent="0.25">
      <c r="A16" s="1" t="s">
        <v>8</v>
      </c>
      <c r="B16" s="1"/>
      <c r="C16" s="129" t="s">
        <v>26</v>
      </c>
      <c r="D16" s="130">
        <f>SUM(D14:D15)</f>
        <v>244121</v>
      </c>
      <c r="E16" s="130">
        <f>SUM(E14:E15)</f>
        <v>173143</v>
      </c>
      <c r="F16" s="130">
        <f>SUM(F14:F15)</f>
        <v>172193</v>
      </c>
      <c r="G16" s="130">
        <f>SUM(G14:G15)</f>
        <v>166363</v>
      </c>
      <c r="H16" s="47"/>
      <c r="I16" s="130">
        <f>SUM(I14:I15)</f>
        <v>163823.66</v>
      </c>
      <c r="J16" s="131"/>
      <c r="K16" s="132">
        <f>SUM(K14:K15)</f>
        <v>281550</v>
      </c>
      <c r="L16" s="132">
        <f t="shared" ref="L16:N16" si="1">SUM(L14:L15)</f>
        <v>281551</v>
      </c>
      <c r="M16" s="132">
        <f t="shared" si="1"/>
        <v>281552</v>
      </c>
      <c r="N16" s="142">
        <f t="shared" si="1"/>
        <v>353650</v>
      </c>
      <c r="O16" s="128">
        <f>SUM(O14:O15)</f>
        <v>466000</v>
      </c>
      <c r="P16" s="139">
        <f>SUM(P14:P15)</f>
        <v>273450</v>
      </c>
    </row>
    <row r="17" spans="1:16" x14ac:dyDescent="0.25">
      <c r="P17" s="123"/>
    </row>
    <row r="18" spans="1:16" x14ac:dyDescent="0.25">
      <c r="A18" s="2" t="s">
        <v>9</v>
      </c>
      <c r="B18" s="3"/>
      <c r="C18" s="36" t="s">
        <v>10</v>
      </c>
      <c r="D18" s="36"/>
      <c r="E18" s="36"/>
      <c r="F18" s="36"/>
      <c r="G18" s="6"/>
      <c r="N18" s="3"/>
      <c r="O18" s="135"/>
      <c r="P18" s="135"/>
    </row>
    <row r="19" spans="1:16" x14ac:dyDescent="0.25">
      <c r="A19" s="13" t="s">
        <v>11</v>
      </c>
      <c r="B19" s="14"/>
      <c r="C19" s="37"/>
      <c r="D19" s="64">
        <v>7700</v>
      </c>
      <c r="E19" s="64">
        <v>7700</v>
      </c>
      <c r="F19" s="15">
        <v>6640</v>
      </c>
      <c r="G19" s="15">
        <v>6640</v>
      </c>
      <c r="I19" s="15">
        <v>6640</v>
      </c>
      <c r="K19" s="32">
        <v>9000</v>
      </c>
      <c r="L19" s="32">
        <v>9000</v>
      </c>
      <c r="M19" s="32">
        <v>9000</v>
      </c>
      <c r="N19" s="99">
        <v>9000</v>
      </c>
      <c r="O19" s="99">
        <v>9000</v>
      </c>
      <c r="P19" s="99">
        <v>10250</v>
      </c>
    </row>
    <row r="20" spans="1:16" x14ac:dyDescent="0.25">
      <c r="A20" s="14" t="s">
        <v>12</v>
      </c>
      <c r="B20" s="14" t="s">
        <v>13</v>
      </c>
      <c r="C20" s="37" t="s">
        <v>26</v>
      </c>
      <c r="D20" s="65">
        <v>400</v>
      </c>
      <c r="E20" s="65">
        <v>600</v>
      </c>
      <c r="F20" s="37"/>
      <c r="G20" s="15">
        <v>0</v>
      </c>
      <c r="I20" s="15">
        <v>0</v>
      </c>
      <c r="K20" s="4">
        <v>400</v>
      </c>
      <c r="L20" s="4">
        <v>400</v>
      </c>
      <c r="M20" s="4">
        <v>400</v>
      </c>
      <c r="N20" s="97">
        <v>400</v>
      </c>
      <c r="O20" s="97">
        <v>400</v>
      </c>
      <c r="P20" s="97">
        <v>400</v>
      </c>
    </row>
    <row r="21" spans="1:16" x14ac:dyDescent="0.25">
      <c r="A21" s="14" t="s">
        <v>14</v>
      </c>
      <c r="B21" s="14" t="s">
        <v>15</v>
      </c>
      <c r="D21" s="72">
        <v>1300</v>
      </c>
      <c r="E21" s="64">
        <v>1200</v>
      </c>
      <c r="F21" s="15">
        <v>1110</v>
      </c>
      <c r="G21" s="15">
        <v>1110</v>
      </c>
      <c r="I21" s="15">
        <v>1110</v>
      </c>
      <c r="K21" s="15">
        <v>1500</v>
      </c>
      <c r="L21" s="15">
        <v>1500</v>
      </c>
      <c r="M21" s="15">
        <v>1500</v>
      </c>
      <c r="N21" s="99">
        <v>1500</v>
      </c>
      <c r="O21" s="99">
        <v>1500</v>
      </c>
      <c r="P21" s="99">
        <v>1500</v>
      </c>
    </row>
    <row r="22" spans="1:16" x14ac:dyDescent="0.25">
      <c r="A22" s="14" t="s">
        <v>16</v>
      </c>
      <c r="B22" s="14"/>
      <c r="C22" s="37"/>
      <c r="D22" s="65">
        <v>400</v>
      </c>
      <c r="E22" s="65">
        <v>500</v>
      </c>
      <c r="F22" s="37">
        <v>500</v>
      </c>
      <c r="G22" s="15">
        <v>0</v>
      </c>
      <c r="I22" s="15">
        <v>0</v>
      </c>
      <c r="K22" s="4">
        <v>400</v>
      </c>
      <c r="L22" s="4">
        <v>400</v>
      </c>
      <c r="M22" s="4">
        <v>400</v>
      </c>
      <c r="N22" s="97">
        <v>400</v>
      </c>
      <c r="O22" s="97">
        <v>400</v>
      </c>
      <c r="P22" s="97">
        <v>400</v>
      </c>
    </row>
    <row r="23" spans="1:16" x14ac:dyDescent="0.25">
      <c r="A23" s="14" t="s">
        <v>17</v>
      </c>
      <c r="B23" s="14"/>
      <c r="C23" s="37"/>
      <c r="D23" s="72">
        <v>10550</v>
      </c>
      <c r="E23" s="64">
        <v>11550</v>
      </c>
      <c r="F23" s="15">
        <v>11550</v>
      </c>
      <c r="G23" s="15">
        <v>9800</v>
      </c>
      <c r="I23" s="15">
        <v>9800</v>
      </c>
      <c r="K23" s="32">
        <v>15000</v>
      </c>
      <c r="L23" s="32">
        <v>15000</v>
      </c>
      <c r="M23" s="32">
        <v>15000</v>
      </c>
      <c r="N23" s="99">
        <v>15000</v>
      </c>
      <c r="O23" s="121">
        <v>15000</v>
      </c>
      <c r="P23" s="121">
        <v>15300</v>
      </c>
    </row>
    <row r="24" spans="1:16" x14ac:dyDescent="0.25">
      <c r="A24" s="14" t="s">
        <v>140</v>
      </c>
      <c r="B24" s="14" t="s">
        <v>18</v>
      </c>
      <c r="C24" s="37" t="s">
        <v>26</v>
      </c>
      <c r="D24" s="73">
        <v>15220</v>
      </c>
      <c r="E24" s="64">
        <v>14040</v>
      </c>
      <c r="F24" s="15">
        <v>13000</v>
      </c>
      <c r="G24" s="15">
        <v>13000</v>
      </c>
      <c r="I24" s="15">
        <v>13000</v>
      </c>
      <c r="K24" s="32">
        <v>19000</v>
      </c>
      <c r="L24" s="32">
        <v>19000</v>
      </c>
      <c r="M24" s="32">
        <v>19000</v>
      </c>
      <c r="N24" s="100">
        <v>21000</v>
      </c>
      <c r="O24" s="122">
        <v>21600</v>
      </c>
      <c r="P24" s="147">
        <v>22250</v>
      </c>
    </row>
    <row r="25" spans="1:16" x14ac:dyDescent="0.25">
      <c r="A25" s="14" t="s">
        <v>142</v>
      </c>
      <c r="B25" s="14" t="s">
        <v>143</v>
      </c>
      <c r="C25" s="37" t="s">
        <v>26</v>
      </c>
      <c r="D25" s="65">
        <v>1000</v>
      </c>
      <c r="E25" s="65">
        <v>1000</v>
      </c>
      <c r="F25" s="37">
        <v>1000</v>
      </c>
      <c r="G25" s="15">
        <v>800</v>
      </c>
      <c r="I25" s="15">
        <v>800</v>
      </c>
      <c r="K25" s="15">
        <v>1000</v>
      </c>
      <c r="L25" s="15">
        <v>1000</v>
      </c>
      <c r="M25" s="15">
        <v>1000</v>
      </c>
      <c r="N25" s="99">
        <v>1000</v>
      </c>
      <c r="O25" s="121">
        <v>1000</v>
      </c>
      <c r="P25" s="121">
        <v>1000</v>
      </c>
    </row>
    <row r="26" spans="1:16" x14ac:dyDescent="0.25">
      <c r="A26" s="14" t="s">
        <v>181</v>
      </c>
      <c r="B26" s="14"/>
      <c r="C26" s="37"/>
      <c r="D26" s="65">
        <v>1000</v>
      </c>
      <c r="E26" s="65">
        <v>1000</v>
      </c>
      <c r="F26" s="37">
        <v>800</v>
      </c>
      <c r="G26" s="15">
        <v>600</v>
      </c>
      <c r="I26" s="15">
        <v>250</v>
      </c>
      <c r="K26" s="15">
        <v>1000</v>
      </c>
      <c r="L26" s="15">
        <v>1000</v>
      </c>
      <c r="M26" s="15">
        <v>1000</v>
      </c>
      <c r="N26" s="99">
        <v>1000</v>
      </c>
      <c r="O26" s="121">
        <v>1000</v>
      </c>
      <c r="P26" s="121">
        <v>1000</v>
      </c>
    </row>
    <row r="27" spans="1:16" x14ac:dyDescent="0.25">
      <c r="A27" s="14" t="s">
        <v>19</v>
      </c>
      <c r="B27" s="14" t="s">
        <v>20</v>
      </c>
      <c r="C27" s="37"/>
      <c r="D27" s="73">
        <v>6860</v>
      </c>
      <c r="E27" s="64">
        <v>6250</v>
      </c>
      <c r="F27" s="15">
        <v>6000</v>
      </c>
      <c r="G27" s="15">
        <v>5720</v>
      </c>
      <c r="I27" s="15">
        <v>5720</v>
      </c>
      <c r="K27" s="32">
        <v>8500</v>
      </c>
      <c r="L27" s="32">
        <v>8500</v>
      </c>
      <c r="M27" s="32">
        <v>8500</v>
      </c>
      <c r="N27" s="100">
        <v>9000</v>
      </c>
      <c r="O27" s="122">
        <v>9350</v>
      </c>
      <c r="P27" s="147">
        <v>9600</v>
      </c>
    </row>
    <row r="28" spans="1:16" x14ac:dyDescent="0.25">
      <c r="A28" s="14" t="s">
        <v>141</v>
      </c>
      <c r="B28" s="14" t="s">
        <v>20</v>
      </c>
      <c r="C28" s="37" t="s">
        <v>26</v>
      </c>
      <c r="D28" s="15">
        <v>800</v>
      </c>
      <c r="E28" s="15">
        <v>800</v>
      </c>
      <c r="F28" s="15">
        <v>800</v>
      </c>
      <c r="G28" s="15">
        <v>600</v>
      </c>
      <c r="I28" s="15">
        <v>600</v>
      </c>
      <c r="K28" s="15">
        <v>800</v>
      </c>
      <c r="L28" s="15">
        <v>800</v>
      </c>
      <c r="M28" s="15">
        <v>800</v>
      </c>
      <c r="N28" s="99">
        <v>800</v>
      </c>
      <c r="O28" s="121">
        <v>800</v>
      </c>
      <c r="P28" s="121">
        <v>800</v>
      </c>
    </row>
    <row r="29" spans="1:16" x14ac:dyDescent="0.25">
      <c r="A29" s="14" t="s">
        <v>182</v>
      </c>
      <c r="B29" s="14"/>
      <c r="C29" s="37"/>
      <c r="D29" s="15">
        <v>800</v>
      </c>
      <c r="E29" s="15">
        <v>800</v>
      </c>
      <c r="F29" s="15">
        <v>800</v>
      </c>
      <c r="G29" s="15">
        <v>600</v>
      </c>
      <c r="I29" s="15">
        <v>250</v>
      </c>
      <c r="K29" s="15">
        <v>800</v>
      </c>
      <c r="L29" s="15">
        <v>800</v>
      </c>
      <c r="M29" s="15">
        <v>800</v>
      </c>
      <c r="N29" s="99">
        <v>1000</v>
      </c>
      <c r="O29" s="121">
        <v>1000</v>
      </c>
      <c r="P29" s="121">
        <v>1000</v>
      </c>
    </row>
    <row r="30" spans="1:16" x14ac:dyDescent="0.25">
      <c r="A30" s="14" t="s">
        <v>184</v>
      </c>
      <c r="B30" s="14"/>
      <c r="C30" s="37"/>
      <c r="D30" s="15"/>
      <c r="E30" s="15"/>
      <c r="F30" s="15"/>
      <c r="G30" s="15"/>
      <c r="I30" s="15"/>
      <c r="K30" s="32">
        <v>11500</v>
      </c>
      <c r="L30" s="32">
        <v>11500</v>
      </c>
      <c r="M30" s="32">
        <v>11500</v>
      </c>
      <c r="N30" s="103">
        <v>11500</v>
      </c>
      <c r="O30" s="122">
        <v>12500</v>
      </c>
      <c r="P30" s="147">
        <v>12500</v>
      </c>
    </row>
    <row r="31" spans="1:16" x14ac:dyDescent="0.25">
      <c r="A31" s="14" t="s">
        <v>167</v>
      </c>
      <c r="B31" s="14"/>
      <c r="C31" s="37"/>
      <c r="D31" s="15">
        <v>1000</v>
      </c>
      <c r="E31" s="15">
        <v>1000</v>
      </c>
      <c r="F31" s="15">
        <v>1000</v>
      </c>
      <c r="G31" s="15">
        <v>900</v>
      </c>
      <c r="I31" s="15">
        <v>900</v>
      </c>
      <c r="K31" s="32">
        <v>1500</v>
      </c>
      <c r="L31" s="32">
        <v>1500</v>
      </c>
      <c r="M31" s="32">
        <v>1500</v>
      </c>
      <c r="N31" s="99">
        <v>1500</v>
      </c>
      <c r="O31" s="121">
        <v>1500</v>
      </c>
      <c r="P31" s="121">
        <v>1500</v>
      </c>
    </row>
    <row r="32" spans="1:16" x14ac:dyDescent="0.25">
      <c r="A32" s="14" t="s">
        <v>187</v>
      </c>
      <c r="B32" s="14"/>
      <c r="C32" s="37"/>
      <c r="D32" s="15"/>
      <c r="E32" s="15"/>
      <c r="F32" s="15"/>
      <c r="G32" s="15"/>
      <c r="I32" s="15"/>
      <c r="K32" s="32">
        <v>2000</v>
      </c>
      <c r="L32" s="32">
        <v>2000</v>
      </c>
      <c r="M32" s="32">
        <v>2000</v>
      </c>
      <c r="N32" s="99">
        <v>2000</v>
      </c>
      <c r="O32" s="121">
        <v>2000</v>
      </c>
      <c r="P32" s="121">
        <v>2000</v>
      </c>
    </row>
    <row r="33" spans="1:16" x14ac:dyDescent="0.25">
      <c r="A33" s="14" t="s">
        <v>21</v>
      </c>
      <c r="B33" s="14" t="s">
        <v>22</v>
      </c>
      <c r="C33" s="37"/>
      <c r="D33" s="37">
        <v>3500</v>
      </c>
      <c r="E33" s="37">
        <v>3000</v>
      </c>
      <c r="F33" s="37">
        <v>3000</v>
      </c>
      <c r="G33" s="15">
        <v>3000</v>
      </c>
      <c r="I33" s="15">
        <v>3000</v>
      </c>
      <c r="K33" s="15">
        <v>4000</v>
      </c>
      <c r="L33" s="15">
        <v>4000</v>
      </c>
      <c r="M33" s="15">
        <v>4000</v>
      </c>
      <c r="N33" s="99">
        <v>4000</v>
      </c>
      <c r="O33" s="121">
        <v>4000</v>
      </c>
      <c r="P33" s="121">
        <v>4000</v>
      </c>
    </row>
    <row r="34" spans="1:16" x14ac:dyDescent="0.25">
      <c r="A34" s="14" t="s">
        <v>23</v>
      </c>
      <c r="B34" s="14"/>
      <c r="C34" s="37"/>
      <c r="D34" s="37">
        <v>620</v>
      </c>
      <c r="E34" s="37">
        <v>620</v>
      </c>
      <c r="F34" s="37">
        <v>800</v>
      </c>
      <c r="G34" s="15">
        <v>700</v>
      </c>
      <c r="I34" s="15">
        <v>600</v>
      </c>
      <c r="K34" s="15">
        <v>600</v>
      </c>
      <c r="L34" s="15">
        <v>600</v>
      </c>
      <c r="M34" s="15">
        <v>600</v>
      </c>
      <c r="N34" s="101">
        <v>700</v>
      </c>
      <c r="O34" s="122">
        <v>800</v>
      </c>
      <c r="P34" s="147">
        <v>800</v>
      </c>
    </row>
    <row r="35" spans="1:16" x14ac:dyDescent="0.25">
      <c r="A35" s="14" t="s">
        <v>24</v>
      </c>
      <c r="B35" s="14" t="s">
        <v>25</v>
      </c>
      <c r="C35" s="37"/>
      <c r="D35" s="37">
        <v>960</v>
      </c>
      <c r="E35" s="37">
        <v>960</v>
      </c>
      <c r="F35" s="37">
        <v>960</v>
      </c>
      <c r="G35" s="15">
        <v>960</v>
      </c>
      <c r="I35" s="15">
        <v>960</v>
      </c>
      <c r="K35" s="15">
        <v>960</v>
      </c>
      <c r="L35" s="15">
        <v>960</v>
      </c>
      <c r="M35" s="15">
        <v>960</v>
      </c>
      <c r="N35" s="99">
        <v>960</v>
      </c>
      <c r="O35" s="121">
        <v>960</v>
      </c>
      <c r="P35" s="121">
        <v>960</v>
      </c>
    </row>
    <row r="36" spans="1:16" x14ac:dyDescent="0.25">
      <c r="A36" s="14" t="s">
        <v>183</v>
      </c>
      <c r="B36" s="14"/>
      <c r="C36" s="37"/>
      <c r="D36" s="37">
        <v>0</v>
      </c>
      <c r="E36" s="37"/>
      <c r="F36" s="37"/>
      <c r="G36" s="15"/>
      <c r="I36" s="15"/>
      <c r="K36" s="32">
        <v>720</v>
      </c>
      <c r="L36" s="32">
        <v>720</v>
      </c>
      <c r="M36" s="32">
        <v>720</v>
      </c>
      <c r="N36" s="99">
        <v>720</v>
      </c>
      <c r="O36" s="121">
        <v>720</v>
      </c>
      <c r="P36" s="121">
        <v>720</v>
      </c>
    </row>
    <row r="37" spans="1:16" x14ac:dyDescent="0.25">
      <c r="A37" s="14" t="s">
        <v>175</v>
      </c>
      <c r="B37" s="14" t="s">
        <v>210</v>
      </c>
      <c r="C37" s="37"/>
      <c r="D37" s="34">
        <v>720</v>
      </c>
      <c r="E37" s="37"/>
      <c r="F37" s="37"/>
      <c r="G37" s="15"/>
      <c r="I37" s="15"/>
      <c r="K37" s="15">
        <v>720</v>
      </c>
      <c r="L37" s="15">
        <v>720</v>
      </c>
      <c r="M37" s="15">
        <v>720</v>
      </c>
      <c r="N37" s="99">
        <v>720</v>
      </c>
      <c r="O37" s="99">
        <v>400</v>
      </c>
      <c r="P37" s="99">
        <v>400</v>
      </c>
    </row>
    <row r="38" spans="1:16" x14ac:dyDescent="0.25">
      <c r="A38" s="14" t="s">
        <v>148</v>
      </c>
      <c r="B38" s="14"/>
      <c r="C38" s="37"/>
      <c r="D38" s="37">
        <v>300</v>
      </c>
      <c r="E38" s="37">
        <v>500</v>
      </c>
      <c r="F38" s="37">
        <v>500</v>
      </c>
      <c r="G38" s="15">
        <v>500</v>
      </c>
      <c r="I38" s="15">
        <v>100</v>
      </c>
      <c r="K38" s="32">
        <v>400</v>
      </c>
      <c r="L38" s="32">
        <v>400</v>
      </c>
      <c r="M38" s="32">
        <v>400</v>
      </c>
      <c r="N38" s="99">
        <v>400</v>
      </c>
      <c r="O38" s="121">
        <v>400</v>
      </c>
      <c r="P38" s="121">
        <v>400</v>
      </c>
    </row>
    <row r="39" spans="1:16" x14ac:dyDescent="0.25">
      <c r="A39" s="14" t="s">
        <v>155</v>
      </c>
      <c r="B39" s="61"/>
      <c r="C39" s="37"/>
      <c r="D39" s="37">
        <v>1200</v>
      </c>
      <c r="E39" s="37">
        <v>1200</v>
      </c>
      <c r="F39" s="37">
        <v>1020</v>
      </c>
      <c r="G39" s="15">
        <v>1020</v>
      </c>
      <c r="H39" s="43">
        <v>85</v>
      </c>
      <c r="I39" s="15">
        <v>780</v>
      </c>
      <c r="K39" s="15">
        <v>2000</v>
      </c>
      <c r="L39" s="15">
        <v>2000</v>
      </c>
      <c r="M39" s="15">
        <v>2000</v>
      </c>
      <c r="N39" s="99">
        <v>2000</v>
      </c>
      <c r="O39" s="122">
        <v>10000</v>
      </c>
      <c r="P39" s="121">
        <v>10000</v>
      </c>
    </row>
    <row r="40" spans="1:16" x14ac:dyDescent="0.25">
      <c r="A40" s="14" t="s">
        <v>213</v>
      </c>
      <c r="B40" s="14" t="s">
        <v>26</v>
      </c>
      <c r="C40" s="37" t="s">
        <v>26</v>
      </c>
      <c r="D40" s="37">
        <v>2000</v>
      </c>
      <c r="E40" s="37">
        <v>2000</v>
      </c>
      <c r="F40" s="37">
        <v>2000</v>
      </c>
      <c r="G40" s="15" t="s">
        <v>156</v>
      </c>
      <c r="H40" s="43"/>
      <c r="I40" s="15"/>
      <c r="K40" s="15">
        <v>1000</v>
      </c>
      <c r="L40" s="15">
        <v>1000</v>
      </c>
      <c r="M40" s="15">
        <v>1000</v>
      </c>
      <c r="N40" s="99">
        <v>1000</v>
      </c>
      <c r="O40" s="99">
        <v>1020</v>
      </c>
      <c r="P40" s="99">
        <v>1020</v>
      </c>
    </row>
    <row r="41" spans="1:16" x14ac:dyDescent="0.25">
      <c r="A41" s="14" t="s">
        <v>145</v>
      </c>
      <c r="B41" s="14"/>
      <c r="C41" s="37"/>
      <c r="D41" s="37">
        <v>360</v>
      </c>
      <c r="E41" s="37">
        <v>360</v>
      </c>
      <c r="F41" s="37">
        <v>360</v>
      </c>
      <c r="G41" s="15">
        <v>360</v>
      </c>
      <c r="I41" s="15">
        <v>360</v>
      </c>
      <c r="K41" s="15">
        <v>2000</v>
      </c>
      <c r="L41" s="15">
        <v>2000</v>
      </c>
      <c r="M41" s="15">
        <v>2000</v>
      </c>
      <c r="N41" s="99">
        <v>1000</v>
      </c>
      <c r="O41" s="99">
        <v>1000</v>
      </c>
      <c r="P41" s="99">
        <v>1000</v>
      </c>
    </row>
    <row r="42" spans="1:16" x14ac:dyDescent="0.25">
      <c r="A42" s="14" t="s">
        <v>27</v>
      </c>
      <c r="B42" s="14"/>
      <c r="C42" s="37"/>
      <c r="D42" s="37">
        <v>220</v>
      </c>
      <c r="E42" s="37">
        <v>220</v>
      </c>
      <c r="F42" s="37">
        <v>220</v>
      </c>
      <c r="G42" s="15">
        <v>220</v>
      </c>
      <c r="I42" s="15">
        <v>220</v>
      </c>
      <c r="K42" s="15">
        <v>220</v>
      </c>
      <c r="L42" s="15">
        <v>220</v>
      </c>
      <c r="M42" s="15">
        <v>220</v>
      </c>
      <c r="N42" s="99">
        <v>220</v>
      </c>
      <c r="O42" s="99">
        <v>220</v>
      </c>
      <c r="P42" s="99">
        <v>220</v>
      </c>
    </row>
    <row r="43" spans="1:16" x14ac:dyDescent="0.25">
      <c r="A43" s="14" t="s">
        <v>151</v>
      </c>
      <c r="B43" s="14"/>
      <c r="C43" s="37"/>
      <c r="D43" s="37">
        <v>350</v>
      </c>
      <c r="E43" s="37">
        <v>400</v>
      </c>
      <c r="F43" s="37">
        <v>400</v>
      </c>
      <c r="G43" s="15">
        <v>300</v>
      </c>
      <c r="I43" s="15" t="s">
        <v>26</v>
      </c>
      <c r="K43" s="15">
        <v>350</v>
      </c>
      <c r="L43" s="15">
        <v>350</v>
      </c>
      <c r="M43" s="15">
        <v>350</v>
      </c>
      <c r="N43" s="99">
        <v>350</v>
      </c>
      <c r="O43" s="99">
        <v>350</v>
      </c>
      <c r="P43" s="99">
        <v>350</v>
      </c>
    </row>
    <row r="44" spans="1:16" x14ac:dyDescent="0.25">
      <c r="A44" s="13" t="s">
        <v>28</v>
      </c>
      <c r="B44" s="14"/>
      <c r="C44" s="37" t="s">
        <v>26</v>
      </c>
      <c r="D44" s="37"/>
      <c r="E44" s="37"/>
      <c r="F44" s="37"/>
      <c r="G44" s="15" t="s">
        <v>26</v>
      </c>
      <c r="L44"/>
      <c r="P44" s="123"/>
    </row>
    <row r="45" spans="1:16" x14ac:dyDescent="0.25">
      <c r="A45" s="14" t="s">
        <v>29</v>
      </c>
      <c r="B45" s="14" t="s">
        <v>30</v>
      </c>
      <c r="C45" s="60">
        <v>4000</v>
      </c>
      <c r="D45" s="66">
        <v>4600</v>
      </c>
      <c r="E45" s="38"/>
      <c r="F45" s="38"/>
      <c r="G45" s="15" t="s">
        <v>26</v>
      </c>
      <c r="H45" s="38">
        <v>3800</v>
      </c>
      <c r="K45" s="45">
        <v>700</v>
      </c>
      <c r="L45"/>
      <c r="P45" s="123"/>
    </row>
    <row r="46" spans="1:16" x14ac:dyDescent="0.25">
      <c r="A46" s="14" t="s">
        <v>31</v>
      </c>
      <c r="B46" s="14"/>
      <c r="C46" s="38">
        <v>400</v>
      </c>
      <c r="D46" s="38">
        <v>400</v>
      </c>
      <c r="E46" s="38"/>
      <c r="F46" s="38"/>
      <c r="G46" s="15" t="s">
        <v>26</v>
      </c>
      <c r="H46" s="38">
        <v>500</v>
      </c>
      <c r="L46"/>
      <c r="P46" s="123"/>
    </row>
    <row r="47" spans="1:16" x14ac:dyDescent="0.25">
      <c r="A47" s="14" t="s">
        <v>32</v>
      </c>
      <c r="B47" s="14"/>
      <c r="C47" s="120">
        <v>150</v>
      </c>
      <c r="D47" s="38">
        <v>200</v>
      </c>
      <c r="E47" s="38"/>
      <c r="F47" s="38"/>
      <c r="G47" s="15" t="s">
        <v>26</v>
      </c>
      <c r="H47" s="38">
        <v>200</v>
      </c>
      <c r="L47"/>
      <c r="P47" s="123"/>
    </row>
    <row r="48" spans="1:16" x14ac:dyDescent="0.25">
      <c r="A48" s="14" t="s">
        <v>23</v>
      </c>
      <c r="B48" s="14"/>
      <c r="C48" s="38">
        <v>100</v>
      </c>
      <c r="D48" s="38">
        <v>200</v>
      </c>
      <c r="E48" s="38"/>
      <c r="F48" s="38"/>
      <c r="G48" s="15"/>
      <c r="H48" s="38"/>
      <c r="L48"/>
      <c r="P48" s="123"/>
    </row>
    <row r="49" spans="1:16" x14ac:dyDescent="0.25">
      <c r="A49" s="14" t="s">
        <v>33</v>
      </c>
      <c r="B49" s="14"/>
      <c r="C49" s="38">
        <v>100</v>
      </c>
      <c r="D49" s="38">
        <v>100</v>
      </c>
      <c r="E49" s="38"/>
      <c r="F49" s="38"/>
      <c r="G49" s="15" t="s">
        <v>26</v>
      </c>
      <c r="H49" s="38">
        <v>100</v>
      </c>
      <c r="L49"/>
      <c r="P49" s="123"/>
    </row>
    <row r="50" spans="1:16" x14ac:dyDescent="0.25">
      <c r="A50" s="14" t="s">
        <v>153</v>
      </c>
      <c r="B50" s="14" t="s">
        <v>152</v>
      </c>
      <c r="C50" s="120">
        <v>300</v>
      </c>
      <c r="D50" s="38">
        <v>400</v>
      </c>
      <c r="E50" s="38"/>
      <c r="F50" s="38"/>
      <c r="G50" s="15" t="s">
        <v>26</v>
      </c>
      <c r="H50" s="38">
        <v>500</v>
      </c>
      <c r="L50"/>
      <c r="P50" s="123"/>
    </row>
    <row r="51" spans="1:16" x14ac:dyDescent="0.25">
      <c r="A51" s="14" t="s">
        <v>160</v>
      </c>
      <c r="B51" s="14"/>
      <c r="C51" s="38">
        <v>14750</v>
      </c>
      <c r="D51" s="60">
        <v>6200</v>
      </c>
      <c r="E51" s="38"/>
      <c r="F51" s="38"/>
      <c r="G51" s="15" t="s">
        <v>26</v>
      </c>
      <c r="H51" s="38">
        <v>3500</v>
      </c>
      <c r="K51" s="42"/>
      <c r="L51" s="42"/>
      <c r="M51" s="42"/>
      <c r="N51" s="42"/>
      <c r="P51" s="123"/>
    </row>
    <row r="52" spans="1:16" x14ac:dyDescent="0.25">
      <c r="A52" s="13" t="s">
        <v>34</v>
      </c>
      <c r="B52" s="14"/>
      <c r="C52" s="37">
        <f>SUM(C45:C51)</f>
        <v>19800</v>
      </c>
      <c r="D52" s="37">
        <v>0</v>
      </c>
      <c r="E52" s="37">
        <f>SUM(C45:C51)</f>
        <v>19800</v>
      </c>
      <c r="F52" s="37">
        <v>6650</v>
      </c>
      <c r="G52" s="27">
        <v>7800</v>
      </c>
      <c r="I52" s="27">
        <f>SUM(H45:H51)</f>
        <v>8600</v>
      </c>
      <c r="K52" s="36">
        <f>SUM(C45:C51)</f>
        <v>19800</v>
      </c>
      <c r="L52" s="36">
        <f>SUM(D45:D51)</f>
        <v>12100</v>
      </c>
      <c r="M52" s="36">
        <f>SUM(E45:E51)</f>
        <v>0</v>
      </c>
      <c r="N52" s="110">
        <v>19800</v>
      </c>
      <c r="O52" s="110">
        <f>SUM(C52)</f>
        <v>19800</v>
      </c>
      <c r="P52" s="37">
        <f>SUM(C52)</f>
        <v>19800</v>
      </c>
    </row>
    <row r="53" spans="1:16" x14ac:dyDescent="0.25">
      <c r="A53" s="13"/>
      <c r="B53" s="14"/>
      <c r="C53" s="37"/>
      <c r="D53" s="37"/>
      <c r="E53" s="37"/>
      <c r="F53" s="37"/>
      <c r="G53" s="27"/>
      <c r="I53" s="27"/>
      <c r="K53" s="36"/>
      <c r="L53" s="36"/>
      <c r="M53" s="36"/>
      <c r="N53" s="110"/>
      <c r="O53" s="110"/>
      <c r="P53" s="110"/>
    </row>
    <row r="54" spans="1:16" x14ac:dyDescent="0.25">
      <c r="A54" s="14" t="s">
        <v>35</v>
      </c>
      <c r="B54" s="14"/>
      <c r="C54" s="37"/>
      <c r="D54" s="70">
        <v>100</v>
      </c>
      <c r="E54" s="37">
        <v>50</v>
      </c>
      <c r="F54" s="37">
        <v>50</v>
      </c>
      <c r="G54" s="15">
        <v>50</v>
      </c>
      <c r="I54" s="15"/>
      <c r="K54" s="4">
        <v>100</v>
      </c>
      <c r="L54" s="4">
        <v>100</v>
      </c>
      <c r="M54" s="4">
        <v>100</v>
      </c>
      <c r="N54" s="97">
        <v>100</v>
      </c>
      <c r="O54" s="97">
        <v>100</v>
      </c>
      <c r="P54" s="97">
        <v>100</v>
      </c>
    </row>
    <row r="55" spans="1:16" x14ac:dyDescent="0.25">
      <c r="A55" s="14" t="s">
        <v>36</v>
      </c>
      <c r="B55" s="14" t="s">
        <v>37</v>
      </c>
      <c r="C55" s="37"/>
      <c r="D55" s="15">
        <v>2500</v>
      </c>
      <c r="E55" s="15">
        <v>2000</v>
      </c>
      <c r="F55" s="15">
        <v>2000</v>
      </c>
      <c r="G55" s="15">
        <v>2000</v>
      </c>
      <c r="I55" s="15">
        <v>2000</v>
      </c>
      <c r="K55" s="32">
        <v>3000</v>
      </c>
      <c r="L55" s="32">
        <v>3000</v>
      </c>
      <c r="M55" s="32">
        <v>3000</v>
      </c>
      <c r="N55" s="99">
        <v>3000</v>
      </c>
      <c r="O55" s="99">
        <v>3000</v>
      </c>
      <c r="P55" s="99">
        <v>3000</v>
      </c>
    </row>
    <row r="56" spans="1:16" x14ac:dyDescent="0.25">
      <c r="A56" s="14" t="s">
        <v>38</v>
      </c>
      <c r="B56" s="14"/>
      <c r="C56" s="37"/>
      <c r="D56" s="69">
        <v>1500</v>
      </c>
      <c r="E56" s="15">
        <v>1250</v>
      </c>
      <c r="F56" s="15">
        <v>1250</v>
      </c>
      <c r="G56" s="15">
        <v>1250</v>
      </c>
      <c r="I56" s="15">
        <v>1100</v>
      </c>
      <c r="K56" s="32">
        <v>1700</v>
      </c>
      <c r="L56" s="32">
        <v>1700</v>
      </c>
      <c r="M56" s="32">
        <v>1700</v>
      </c>
      <c r="N56" s="101">
        <v>1800</v>
      </c>
      <c r="O56" s="101">
        <v>1800</v>
      </c>
      <c r="P56" s="101">
        <v>1800</v>
      </c>
    </row>
    <row r="57" spans="1:16" x14ac:dyDescent="0.25">
      <c r="A57" s="14" t="s">
        <v>39</v>
      </c>
      <c r="B57" s="14"/>
      <c r="C57" s="37"/>
      <c r="D57" s="69">
        <v>1550</v>
      </c>
      <c r="E57" s="15">
        <v>1800</v>
      </c>
      <c r="F57" s="15">
        <v>1800</v>
      </c>
      <c r="G57" s="15">
        <v>1800</v>
      </c>
      <c r="I57" s="15">
        <v>1800</v>
      </c>
      <c r="K57" s="15">
        <v>1000</v>
      </c>
      <c r="L57" s="15">
        <v>1000</v>
      </c>
      <c r="M57" s="15">
        <v>1000</v>
      </c>
      <c r="N57" s="122">
        <v>1000</v>
      </c>
      <c r="O57" s="122">
        <v>1500</v>
      </c>
      <c r="P57" s="122">
        <v>1500</v>
      </c>
    </row>
    <row r="58" spans="1:16" x14ac:dyDescent="0.25">
      <c r="A58" s="14" t="s">
        <v>40</v>
      </c>
      <c r="B58" s="14"/>
      <c r="C58" s="37"/>
      <c r="D58" s="69">
        <v>2000</v>
      </c>
      <c r="E58" s="15">
        <v>1000</v>
      </c>
      <c r="F58" s="15">
        <v>450</v>
      </c>
      <c r="G58" s="15">
        <v>450</v>
      </c>
      <c r="I58" s="15">
        <v>450</v>
      </c>
      <c r="K58" s="32">
        <v>3000</v>
      </c>
      <c r="L58" s="32">
        <v>3000</v>
      </c>
      <c r="M58" s="32">
        <v>3000</v>
      </c>
      <c r="N58" s="99">
        <v>3000</v>
      </c>
      <c r="O58" s="99">
        <v>3000</v>
      </c>
      <c r="P58" s="99">
        <v>3000</v>
      </c>
    </row>
    <row r="59" spans="1:16" x14ac:dyDescent="0.25">
      <c r="A59" s="14" t="s">
        <v>41</v>
      </c>
      <c r="B59" s="14" t="s">
        <v>42</v>
      </c>
      <c r="C59" s="37"/>
      <c r="D59" s="69">
        <v>720</v>
      </c>
      <c r="E59" s="15">
        <v>480</v>
      </c>
      <c r="F59" s="15">
        <v>480</v>
      </c>
      <c r="G59" s="15">
        <v>480</v>
      </c>
      <c r="I59" s="15">
        <v>480</v>
      </c>
      <c r="K59" s="15">
        <v>720</v>
      </c>
      <c r="L59" s="15">
        <v>720</v>
      </c>
      <c r="M59" s="15">
        <v>720</v>
      </c>
      <c r="N59" s="99">
        <v>720</v>
      </c>
      <c r="O59" s="99">
        <v>720</v>
      </c>
      <c r="P59" s="99">
        <v>720</v>
      </c>
    </row>
    <row r="60" spans="1:16" x14ac:dyDescent="0.25">
      <c r="A60" s="14" t="s">
        <v>43</v>
      </c>
      <c r="B60" s="14"/>
      <c r="C60" s="37"/>
      <c r="D60" s="15">
        <v>500</v>
      </c>
      <c r="E60" s="15">
        <v>500</v>
      </c>
      <c r="F60" s="15">
        <v>500</v>
      </c>
      <c r="G60" s="15">
        <v>500</v>
      </c>
      <c r="I60" s="15">
        <v>500</v>
      </c>
      <c r="K60" s="15">
        <v>500</v>
      </c>
      <c r="L60" s="15">
        <v>500</v>
      </c>
      <c r="M60" s="15">
        <v>500</v>
      </c>
      <c r="N60" s="99">
        <v>500</v>
      </c>
      <c r="O60" s="99">
        <v>500</v>
      </c>
      <c r="P60" s="99">
        <v>500</v>
      </c>
    </row>
    <row r="61" spans="1:16" x14ac:dyDescent="0.25">
      <c r="A61" s="14" t="s">
        <v>44</v>
      </c>
      <c r="B61" s="14"/>
      <c r="C61" s="37"/>
      <c r="D61" s="15">
        <v>250</v>
      </c>
      <c r="E61" s="15">
        <v>250</v>
      </c>
      <c r="F61" s="15">
        <v>250</v>
      </c>
      <c r="G61" s="15">
        <v>250</v>
      </c>
      <c r="I61" s="15">
        <v>250</v>
      </c>
      <c r="K61" s="94">
        <v>500</v>
      </c>
      <c r="L61" s="94">
        <v>500</v>
      </c>
      <c r="M61" s="94">
        <v>500</v>
      </c>
      <c r="N61" s="100">
        <v>500</v>
      </c>
      <c r="O61" s="100">
        <v>500</v>
      </c>
      <c r="P61" s="100">
        <v>500</v>
      </c>
    </row>
    <row r="62" spans="1:16" x14ac:dyDescent="0.25">
      <c r="A62" s="16" t="s">
        <v>45</v>
      </c>
      <c r="B62" s="16"/>
      <c r="C62" s="39"/>
      <c r="D62" s="39">
        <f>SUM(D19:D61)</f>
        <v>78480</v>
      </c>
      <c r="E62" s="39">
        <f>SUM(E19:E61)</f>
        <v>82830</v>
      </c>
      <c r="F62" s="17">
        <f>SUM(F19:F61)</f>
        <v>65890</v>
      </c>
      <c r="G62" s="17">
        <f>SUM(G19:G61)</f>
        <v>61410</v>
      </c>
      <c r="I62" s="17">
        <f>SUM(I19:I61)</f>
        <v>60270</v>
      </c>
      <c r="K62" s="46">
        <f t="shared" ref="K62:P62" si="2">SUM(K19:K61)</f>
        <v>116390</v>
      </c>
      <c r="L62" s="46">
        <f t="shared" si="2"/>
        <v>107990</v>
      </c>
      <c r="M62" s="46">
        <f t="shared" si="2"/>
        <v>95890</v>
      </c>
      <c r="N62" s="150">
        <f t="shared" si="2"/>
        <v>117590</v>
      </c>
      <c r="O62" s="147">
        <f t="shared" si="2"/>
        <v>127840</v>
      </c>
      <c r="P62" s="147">
        <f t="shared" si="2"/>
        <v>130290</v>
      </c>
    </row>
    <row r="63" spans="1:16" x14ac:dyDescent="0.25">
      <c r="A63" s="14"/>
      <c r="B63" s="14"/>
      <c r="C63" s="37"/>
      <c r="D63" s="37" t="e" cm="1">
        <f t="array" ref="D63">SUM(D52:D61+D19:D43)</f>
        <v>#N/A</v>
      </c>
      <c r="E63" s="37"/>
      <c r="F63" s="37"/>
      <c r="G63" s="15"/>
      <c r="P63" s="123"/>
    </row>
    <row r="64" spans="1:16" x14ac:dyDescent="0.25">
      <c r="A64" s="14"/>
      <c r="B64" s="14"/>
      <c r="C64" s="37"/>
      <c r="D64" s="37"/>
      <c r="E64" s="37"/>
      <c r="F64" s="37"/>
      <c r="G64" s="15"/>
      <c r="P64" s="123"/>
    </row>
    <row r="65" spans="1:16" x14ac:dyDescent="0.25">
      <c r="A65" s="13" t="s">
        <v>46</v>
      </c>
      <c r="B65" s="14"/>
      <c r="C65" s="37"/>
      <c r="D65" s="37"/>
      <c r="E65" s="37"/>
      <c r="F65" s="37"/>
      <c r="G65" s="15"/>
      <c r="P65" s="123"/>
    </row>
    <row r="66" spans="1:16" x14ac:dyDescent="0.25">
      <c r="A66" s="14" t="s">
        <v>47</v>
      </c>
      <c r="B66" s="14"/>
      <c r="C66" s="37"/>
      <c r="D66" s="71">
        <v>8000</v>
      </c>
      <c r="E66" s="32">
        <v>7000</v>
      </c>
      <c r="F66" s="32">
        <v>6850</v>
      </c>
      <c r="G66" s="32">
        <v>6500</v>
      </c>
      <c r="H66" s="4" t="s">
        <v>26</v>
      </c>
      <c r="I66" s="32">
        <v>6093.66</v>
      </c>
      <c r="K66" s="32">
        <v>11000</v>
      </c>
      <c r="L66" s="32">
        <v>11000</v>
      </c>
      <c r="M66" s="32">
        <v>11000</v>
      </c>
      <c r="N66" s="103">
        <v>13000</v>
      </c>
      <c r="O66" s="121">
        <v>13000</v>
      </c>
      <c r="P66" s="121">
        <v>13000</v>
      </c>
    </row>
    <row r="67" spans="1:16" x14ac:dyDescent="0.25">
      <c r="A67" s="14" t="s">
        <v>48</v>
      </c>
      <c r="B67" s="14"/>
      <c r="C67" s="37"/>
      <c r="D67" s="15">
        <v>17500</v>
      </c>
      <c r="E67" s="15">
        <v>17000</v>
      </c>
      <c r="F67" s="15">
        <v>17000</v>
      </c>
      <c r="G67" s="15">
        <v>17000</v>
      </c>
      <c r="I67" s="15">
        <v>17000</v>
      </c>
      <c r="K67" s="32">
        <v>20000</v>
      </c>
      <c r="L67" s="32">
        <v>20000</v>
      </c>
      <c r="M67" s="32">
        <v>20000</v>
      </c>
      <c r="N67" s="99">
        <v>22000</v>
      </c>
      <c r="O67" s="122">
        <v>25000</v>
      </c>
      <c r="P67" s="122">
        <v>25000</v>
      </c>
    </row>
    <row r="68" spans="1:16" x14ac:dyDescent="0.25">
      <c r="A68" s="18" t="s">
        <v>49</v>
      </c>
      <c r="B68" s="19"/>
      <c r="C68" s="40"/>
      <c r="D68" s="40">
        <f>SUM(D66:D67)</f>
        <v>25500</v>
      </c>
      <c r="E68" s="40">
        <f>SUM(E66:E67)</f>
        <v>24000</v>
      </c>
      <c r="F68" s="20">
        <f>SUM(F66:F67)</f>
        <v>23850</v>
      </c>
      <c r="G68" s="20">
        <f>SUM(G66:G67)</f>
        <v>23500</v>
      </c>
      <c r="I68" s="46">
        <f>SUM(I66:I67)</f>
        <v>23093.66</v>
      </c>
      <c r="K68" s="6">
        <f>SUM(K66:K67)</f>
        <v>31000</v>
      </c>
      <c r="L68" s="6">
        <f t="shared" ref="L68:N68" si="3">SUM(L66:L67)</f>
        <v>31000</v>
      </c>
      <c r="M68" s="6">
        <f t="shared" si="3"/>
        <v>31000</v>
      </c>
      <c r="N68" s="148">
        <f t="shared" si="3"/>
        <v>35000</v>
      </c>
      <c r="O68" s="149">
        <f>SUM(O66:O67)</f>
        <v>38000</v>
      </c>
      <c r="P68" s="149">
        <f>SUM(P66:P67)</f>
        <v>38000</v>
      </c>
    </row>
    <row r="69" spans="1:16" x14ac:dyDescent="0.25">
      <c r="A69" s="14"/>
      <c r="B69" s="14"/>
      <c r="C69" s="37"/>
      <c r="D69" s="37"/>
      <c r="E69" s="37"/>
      <c r="F69" s="37"/>
      <c r="G69" s="15"/>
      <c r="P69" s="123"/>
    </row>
    <row r="70" spans="1:16" x14ac:dyDescent="0.25">
      <c r="A70" s="13" t="s">
        <v>50</v>
      </c>
      <c r="B70" s="14"/>
      <c r="C70" s="37"/>
      <c r="D70" s="37"/>
      <c r="E70" s="37"/>
      <c r="F70" s="37"/>
      <c r="G70" s="15"/>
      <c r="P70" s="123"/>
    </row>
    <row r="71" spans="1:16" x14ac:dyDescent="0.25">
      <c r="A71" s="14" t="s">
        <v>51</v>
      </c>
      <c r="B71" s="14" t="s">
        <v>146</v>
      </c>
      <c r="C71" s="37"/>
      <c r="D71" s="15">
        <v>5000</v>
      </c>
      <c r="E71" s="15">
        <v>4000</v>
      </c>
      <c r="F71" s="15">
        <v>4000</v>
      </c>
      <c r="G71" s="15">
        <v>2000</v>
      </c>
      <c r="I71" s="15">
        <v>2000</v>
      </c>
      <c r="K71" s="15">
        <v>35000</v>
      </c>
      <c r="L71" s="15">
        <v>35000</v>
      </c>
      <c r="M71" s="15">
        <v>35000</v>
      </c>
      <c r="N71" s="158">
        <v>70000</v>
      </c>
      <c r="O71" s="122">
        <v>100000</v>
      </c>
      <c r="P71" s="99">
        <v>10000</v>
      </c>
    </row>
    <row r="72" spans="1:16" x14ac:dyDescent="0.25">
      <c r="A72" s="14" t="s">
        <v>169</v>
      </c>
      <c r="B72" s="14" t="s">
        <v>170</v>
      </c>
      <c r="C72" s="37"/>
      <c r="D72" s="15">
        <v>6000</v>
      </c>
      <c r="E72" s="15">
        <v>5500</v>
      </c>
      <c r="F72" s="15">
        <v>5500</v>
      </c>
      <c r="G72" s="15">
        <v>5500</v>
      </c>
      <c r="I72" s="15">
        <v>5000</v>
      </c>
      <c r="K72" s="94">
        <v>6500</v>
      </c>
      <c r="L72" s="94">
        <v>6500</v>
      </c>
      <c r="M72" s="94">
        <v>6500</v>
      </c>
      <c r="N72" s="100">
        <v>6500</v>
      </c>
      <c r="O72" s="122">
        <v>7000</v>
      </c>
      <c r="P72" s="122">
        <v>7000</v>
      </c>
    </row>
    <row r="73" spans="1:16" x14ac:dyDescent="0.25">
      <c r="A73" s="14" t="s">
        <v>189</v>
      </c>
      <c r="B73" s="14" t="s">
        <v>168</v>
      </c>
      <c r="C73" s="37"/>
      <c r="D73" s="15"/>
      <c r="E73" s="15"/>
      <c r="F73" s="15"/>
      <c r="G73" s="15"/>
      <c r="I73" s="15"/>
      <c r="K73" s="4">
        <v>2300</v>
      </c>
      <c r="L73" s="4">
        <v>2300</v>
      </c>
      <c r="M73" s="4">
        <v>2300</v>
      </c>
      <c r="N73" s="101">
        <v>3500</v>
      </c>
      <c r="O73" s="121">
        <v>3500</v>
      </c>
      <c r="P73" s="121">
        <v>3500</v>
      </c>
    </row>
    <row r="74" spans="1:16" x14ac:dyDescent="0.25">
      <c r="A74" s="14"/>
      <c r="B74" s="14" t="s">
        <v>171</v>
      </c>
      <c r="C74" s="37"/>
      <c r="D74" s="15"/>
      <c r="E74" s="15"/>
      <c r="F74" s="15"/>
      <c r="G74" s="15"/>
      <c r="I74" s="15"/>
      <c r="L74"/>
      <c r="P74" s="123"/>
    </row>
    <row r="75" spans="1:16" x14ac:dyDescent="0.25">
      <c r="A75" s="14" t="s">
        <v>172</v>
      </c>
      <c r="B75" s="14" t="s">
        <v>147</v>
      </c>
      <c r="C75" s="37"/>
      <c r="D75" s="15">
        <v>2000</v>
      </c>
      <c r="E75" s="15">
        <v>2000</v>
      </c>
      <c r="F75" s="15">
        <v>500</v>
      </c>
      <c r="G75" s="15">
        <v>500</v>
      </c>
      <c r="I75" s="15">
        <v>500</v>
      </c>
      <c r="K75" s="94">
        <v>1000</v>
      </c>
      <c r="L75" s="94">
        <v>1000</v>
      </c>
      <c r="M75" s="94">
        <v>1000</v>
      </c>
      <c r="N75" s="100">
        <v>3000</v>
      </c>
      <c r="O75" s="121">
        <v>3000</v>
      </c>
      <c r="P75" s="121">
        <v>3000</v>
      </c>
    </row>
    <row r="76" spans="1:16" x14ac:dyDescent="0.25">
      <c r="A76" s="18" t="s">
        <v>52</v>
      </c>
      <c r="B76" s="19"/>
      <c r="C76" s="40"/>
      <c r="D76" s="20">
        <f>SUM(D71:D75)</f>
        <v>13000</v>
      </c>
      <c r="E76" s="20">
        <f>SUM(E71:E75)</f>
        <v>11500</v>
      </c>
      <c r="F76" s="20">
        <f>SUM(F71:F75)</f>
        <v>10000</v>
      </c>
      <c r="G76" s="20">
        <f>SUM(G71:G75)</f>
        <v>8000</v>
      </c>
      <c r="I76" s="46">
        <f>SUM(I71:I75)</f>
        <v>7500</v>
      </c>
      <c r="K76" s="46">
        <f>SUM(K71:K75)</f>
        <v>44800</v>
      </c>
      <c r="L76" s="46">
        <f t="shared" ref="L76:N76" si="4">SUM(L71:L75)</f>
        <v>44800</v>
      </c>
      <c r="M76" s="46">
        <f t="shared" si="4"/>
        <v>44800</v>
      </c>
      <c r="N76" s="145">
        <f t="shared" si="4"/>
        <v>83000</v>
      </c>
      <c r="O76" s="146">
        <f>SUM(O71:O75)</f>
        <v>113500</v>
      </c>
      <c r="P76" s="146">
        <f>SUM(P71:P75)</f>
        <v>23500</v>
      </c>
    </row>
    <row r="77" spans="1:16" x14ac:dyDescent="0.25">
      <c r="A77" s="14"/>
      <c r="B77" s="14"/>
      <c r="C77" s="37"/>
      <c r="D77" s="37"/>
      <c r="E77" s="37"/>
      <c r="F77" s="37"/>
      <c r="G77" s="15"/>
      <c r="P77" s="123"/>
    </row>
    <row r="78" spans="1:16" x14ac:dyDescent="0.25">
      <c r="A78" s="13" t="s">
        <v>53</v>
      </c>
      <c r="B78" s="14"/>
      <c r="C78" s="37"/>
      <c r="D78" s="37"/>
      <c r="E78" s="37"/>
      <c r="F78" s="37"/>
      <c r="G78" s="15"/>
      <c r="P78" s="123"/>
    </row>
    <row r="79" spans="1:16" x14ac:dyDescent="0.25">
      <c r="A79" s="14" t="s">
        <v>54</v>
      </c>
      <c r="B79" s="14" t="s">
        <v>55</v>
      </c>
      <c r="C79" s="37"/>
      <c r="D79" s="69">
        <v>3000</v>
      </c>
      <c r="E79" s="15">
        <v>3000</v>
      </c>
      <c r="F79" s="15">
        <v>3000</v>
      </c>
      <c r="G79" s="15">
        <v>3000</v>
      </c>
      <c r="I79" s="15">
        <v>2000</v>
      </c>
      <c r="K79" s="94">
        <v>5000</v>
      </c>
      <c r="L79" s="94">
        <v>5000</v>
      </c>
      <c r="M79" s="94">
        <v>5000</v>
      </c>
      <c r="N79" s="121">
        <v>5500</v>
      </c>
      <c r="O79" s="121">
        <v>5500</v>
      </c>
      <c r="P79" s="121">
        <v>5500</v>
      </c>
    </row>
    <row r="80" spans="1:16" x14ac:dyDescent="0.25">
      <c r="A80" s="14" t="s">
        <v>203</v>
      </c>
      <c r="B80" s="14" t="s">
        <v>204</v>
      </c>
      <c r="C80" s="37"/>
      <c r="D80" s="69"/>
      <c r="E80" s="15"/>
      <c r="F80" s="15"/>
      <c r="G80" s="15"/>
      <c r="I80" s="15"/>
      <c r="K80" s="94"/>
      <c r="L80" s="94"/>
      <c r="M80" s="94"/>
      <c r="N80" s="121">
        <v>0</v>
      </c>
      <c r="O80" s="122">
        <v>1500</v>
      </c>
      <c r="P80" s="99">
        <v>500</v>
      </c>
    </row>
    <row r="81" spans="1:16" x14ac:dyDescent="0.25">
      <c r="A81" s="14" t="s">
        <v>56</v>
      </c>
      <c r="B81" s="14"/>
      <c r="C81" s="37"/>
      <c r="D81" s="70">
        <v>1750</v>
      </c>
      <c r="E81" s="37">
        <v>1000</v>
      </c>
      <c r="F81" s="37">
        <v>1000</v>
      </c>
      <c r="G81" s="15">
        <v>2583</v>
      </c>
      <c r="I81" s="15">
        <v>3000</v>
      </c>
      <c r="K81" s="94">
        <v>1000</v>
      </c>
      <c r="L81" s="94">
        <v>1000</v>
      </c>
      <c r="M81" s="94">
        <v>1000</v>
      </c>
      <c r="N81" s="100">
        <v>500</v>
      </c>
      <c r="O81" s="121">
        <v>1500</v>
      </c>
      <c r="P81" s="121">
        <v>1500</v>
      </c>
    </row>
    <row r="82" spans="1:16" x14ac:dyDescent="0.25">
      <c r="A82" s="14" t="s">
        <v>57</v>
      </c>
      <c r="B82" s="14" t="s">
        <v>58</v>
      </c>
      <c r="C82" s="37"/>
      <c r="D82" s="70">
        <v>850</v>
      </c>
      <c r="E82" s="37">
        <v>800</v>
      </c>
      <c r="F82" s="37">
        <v>1700</v>
      </c>
      <c r="G82" s="15">
        <v>1680</v>
      </c>
      <c r="I82" s="15">
        <v>1620</v>
      </c>
      <c r="K82" s="94">
        <v>1200</v>
      </c>
      <c r="L82" s="94">
        <v>1200</v>
      </c>
      <c r="M82" s="94">
        <v>1200</v>
      </c>
      <c r="N82" s="100">
        <v>1200</v>
      </c>
      <c r="O82" s="125">
        <v>1000</v>
      </c>
      <c r="P82" s="125">
        <v>1000</v>
      </c>
    </row>
    <row r="83" spans="1:16" x14ac:dyDescent="0.25">
      <c r="A83" s="14" t="s">
        <v>164</v>
      </c>
      <c r="B83" s="14"/>
      <c r="C83" s="37"/>
      <c r="D83" s="70">
        <v>1450</v>
      </c>
      <c r="E83" s="37"/>
      <c r="F83" s="37"/>
      <c r="G83" s="15"/>
      <c r="I83" s="15"/>
      <c r="K83" s="94">
        <v>500</v>
      </c>
      <c r="L83" s="94">
        <v>500</v>
      </c>
      <c r="M83" s="94">
        <v>500</v>
      </c>
      <c r="N83" s="121">
        <v>1200</v>
      </c>
      <c r="O83" s="122">
        <v>2000</v>
      </c>
      <c r="P83" s="99">
        <v>500</v>
      </c>
    </row>
    <row r="84" spans="1:16" x14ac:dyDescent="0.25">
      <c r="A84" s="14" t="s">
        <v>163</v>
      </c>
      <c r="B84" s="14"/>
      <c r="C84" s="37"/>
      <c r="D84" s="70">
        <v>500</v>
      </c>
      <c r="E84" s="37"/>
      <c r="F84" s="37"/>
      <c r="G84" s="15"/>
      <c r="I84" s="15"/>
      <c r="K84" s="94">
        <v>1500</v>
      </c>
      <c r="L84" s="94">
        <v>1500</v>
      </c>
      <c r="M84" s="94">
        <v>1500</v>
      </c>
      <c r="N84" s="121">
        <v>500</v>
      </c>
      <c r="O84" s="122">
        <v>3000</v>
      </c>
      <c r="P84" s="99">
        <v>500</v>
      </c>
    </row>
    <row r="85" spans="1:16" x14ac:dyDescent="0.25">
      <c r="A85" s="14" t="s">
        <v>166</v>
      </c>
      <c r="B85" s="14"/>
      <c r="C85" s="37"/>
      <c r="D85" s="70">
        <v>1000</v>
      </c>
      <c r="E85" s="37"/>
      <c r="F85" s="37"/>
      <c r="G85" s="15"/>
      <c r="I85" s="15"/>
      <c r="K85" s="6">
        <v>2500</v>
      </c>
      <c r="L85" s="6">
        <v>2500</v>
      </c>
      <c r="M85" s="6">
        <v>2500</v>
      </c>
      <c r="N85" s="97">
        <v>500</v>
      </c>
      <c r="O85" s="121">
        <v>500</v>
      </c>
      <c r="P85" s="121">
        <v>500</v>
      </c>
    </row>
    <row r="86" spans="1:16" x14ac:dyDescent="0.25">
      <c r="A86" s="14" t="s">
        <v>177</v>
      </c>
      <c r="B86" s="14"/>
      <c r="C86" s="37"/>
      <c r="D86" s="70">
        <v>500</v>
      </c>
      <c r="E86" s="37"/>
      <c r="F86" s="37"/>
      <c r="G86" s="15"/>
      <c r="I86" s="15"/>
      <c r="K86" s="94">
        <v>10000</v>
      </c>
      <c r="L86" s="94">
        <v>10000</v>
      </c>
      <c r="M86" s="94">
        <v>10000</v>
      </c>
      <c r="N86" s="121">
        <v>40000</v>
      </c>
      <c r="O86" s="125">
        <v>1500</v>
      </c>
      <c r="P86" s="99">
        <v>500</v>
      </c>
    </row>
    <row r="87" spans="1:16" x14ac:dyDescent="0.25">
      <c r="A87" s="14" t="s">
        <v>179</v>
      </c>
      <c r="B87" s="14" t="s">
        <v>26</v>
      </c>
      <c r="C87" s="37"/>
      <c r="D87" s="37">
        <v>750</v>
      </c>
      <c r="E87" s="37">
        <v>2000</v>
      </c>
      <c r="F87" s="37">
        <v>2000</v>
      </c>
      <c r="G87" s="15">
        <v>2000</v>
      </c>
      <c r="I87" s="15">
        <v>2000</v>
      </c>
      <c r="K87" s="4">
        <v>1000</v>
      </c>
      <c r="L87" s="4">
        <v>1000</v>
      </c>
      <c r="M87" s="4">
        <v>1000</v>
      </c>
      <c r="N87" s="97">
        <v>1000</v>
      </c>
      <c r="O87" s="121">
        <v>1000</v>
      </c>
      <c r="P87" s="121">
        <v>1000</v>
      </c>
    </row>
    <row r="88" spans="1:16" x14ac:dyDescent="0.25">
      <c r="A88" s="14" t="s">
        <v>59</v>
      </c>
      <c r="B88" s="14" t="s">
        <v>60</v>
      </c>
      <c r="C88" s="37"/>
      <c r="D88" s="37">
        <v>2500</v>
      </c>
      <c r="E88" s="37">
        <v>2500</v>
      </c>
      <c r="F88" s="37">
        <v>2500</v>
      </c>
      <c r="G88" s="15">
        <v>2500</v>
      </c>
      <c r="I88" s="15">
        <v>2500</v>
      </c>
      <c r="K88" s="4">
        <v>3000</v>
      </c>
      <c r="L88" s="4">
        <v>3000</v>
      </c>
      <c r="M88" s="4">
        <v>3000</v>
      </c>
      <c r="N88" s="97">
        <v>3000</v>
      </c>
      <c r="O88" s="121">
        <v>3000</v>
      </c>
      <c r="P88" s="121">
        <v>3000</v>
      </c>
    </row>
    <row r="89" spans="1:16" x14ac:dyDescent="0.25">
      <c r="A89" s="14" t="s">
        <v>61</v>
      </c>
      <c r="B89" s="14" t="s">
        <v>62</v>
      </c>
      <c r="C89" s="37" t="s">
        <v>26</v>
      </c>
      <c r="D89" s="37">
        <v>960</v>
      </c>
      <c r="E89" s="37">
        <v>480</v>
      </c>
      <c r="F89" s="37">
        <v>480</v>
      </c>
      <c r="G89" s="15">
        <v>480</v>
      </c>
      <c r="I89" s="15">
        <v>480</v>
      </c>
      <c r="K89" s="4">
        <v>960</v>
      </c>
      <c r="L89" s="4">
        <v>960</v>
      </c>
      <c r="M89" s="4">
        <v>960</v>
      </c>
      <c r="N89" s="97">
        <v>960</v>
      </c>
      <c r="O89" s="121">
        <v>960</v>
      </c>
      <c r="P89" s="121">
        <v>960</v>
      </c>
    </row>
    <row r="90" spans="1:16" x14ac:dyDescent="0.25">
      <c r="A90" s="14" t="s">
        <v>212</v>
      </c>
      <c r="B90" s="14"/>
      <c r="C90" s="37"/>
      <c r="D90" s="37"/>
      <c r="E90" s="37"/>
      <c r="F90" s="37"/>
      <c r="G90" s="15"/>
      <c r="I90" s="15"/>
      <c r="K90" s="4"/>
      <c r="M90" s="4"/>
      <c r="N90" s="97"/>
      <c r="O90" s="122">
        <v>100000</v>
      </c>
      <c r="P90" s="121">
        <v>0</v>
      </c>
    </row>
    <row r="91" spans="1:16" x14ac:dyDescent="0.25">
      <c r="A91" s="18" t="s">
        <v>63</v>
      </c>
      <c r="B91" s="19"/>
      <c r="C91" s="40"/>
      <c r="D91" s="20">
        <f>SUM(D79:D89)</f>
        <v>13260</v>
      </c>
      <c r="E91" s="20">
        <f>SUM(E79:E89)</f>
        <v>9780</v>
      </c>
      <c r="F91" s="20">
        <f>SUM(F79:F89)</f>
        <v>10680</v>
      </c>
      <c r="G91" s="20">
        <f>SUM(G79:G89)</f>
        <v>12243</v>
      </c>
      <c r="I91" s="46">
        <f>SUM(I79:I89)</f>
        <v>11600</v>
      </c>
      <c r="K91" s="46">
        <f>SUM(K79:K89)</f>
        <v>26660</v>
      </c>
      <c r="L91" s="46">
        <f>SUM(L79:L89)</f>
        <v>26660</v>
      </c>
      <c r="M91" s="46">
        <f>SUM(M79:M89)</f>
        <v>26660</v>
      </c>
      <c r="N91" s="145">
        <f>SUM(N79:N89)</f>
        <v>54360</v>
      </c>
      <c r="O91" s="146">
        <f>SUM(O79:O90)</f>
        <v>121460</v>
      </c>
      <c r="P91" s="146">
        <f>SUM(P79:P90)</f>
        <v>15460</v>
      </c>
    </row>
    <row r="92" spans="1:16" x14ac:dyDescent="0.25">
      <c r="A92" s="18"/>
      <c r="B92" s="19"/>
      <c r="C92" s="40"/>
      <c r="D92" s="20"/>
      <c r="E92" s="20"/>
      <c r="F92" s="20"/>
      <c r="G92" s="20"/>
      <c r="I92" s="46"/>
      <c r="K92" s="46"/>
      <c r="L92" s="46"/>
      <c r="M92" s="46"/>
      <c r="N92" s="145"/>
      <c r="O92" s="146"/>
      <c r="P92" s="146"/>
    </row>
    <row r="93" spans="1:16" x14ac:dyDescent="0.25">
      <c r="A93" s="14"/>
      <c r="B93" s="14"/>
      <c r="C93" s="37"/>
      <c r="D93" s="37"/>
      <c r="E93" s="37"/>
      <c r="F93" s="37"/>
      <c r="G93" s="15"/>
      <c r="P93" s="123"/>
    </row>
    <row r="94" spans="1:16" x14ac:dyDescent="0.25">
      <c r="A94" s="13" t="s">
        <v>64</v>
      </c>
      <c r="B94" s="14"/>
      <c r="C94" s="37"/>
      <c r="D94" s="37"/>
      <c r="E94" s="37"/>
      <c r="F94" s="37"/>
      <c r="G94" s="15"/>
      <c r="P94" s="123"/>
    </row>
    <row r="95" spans="1:16" x14ac:dyDescent="0.25">
      <c r="A95" s="14" t="s">
        <v>54</v>
      </c>
      <c r="B95" s="14" t="s">
        <v>65</v>
      </c>
      <c r="C95" s="37"/>
      <c r="D95" s="32">
        <v>18060</v>
      </c>
      <c r="E95" s="32">
        <v>17540</v>
      </c>
      <c r="F95" s="15">
        <v>15500</v>
      </c>
      <c r="G95" s="15">
        <v>15500</v>
      </c>
      <c r="I95" s="15">
        <v>15500</v>
      </c>
      <c r="K95" s="15">
        <v>17500</v>
      </c>
      <c r="L95" s="15">
        <v>17500</v>
      </c>
      <c r="M95" s="15">
        <v>17500</v>
      </c>
      <c r="N95" s="111">
        <v>17500</v>
      </c>
      <c r="O95" s="122">
        <v>18500</v>
      </c>
      <c r="P95" s="122">
        <v>19500</v>
      </c>
    </row>
    <row r="96" spans="1:16" x14ac:dyDescent="0.25">
      <c r="A96" s="14" t="s">
        <v>66</v>
      </c>
      <c r="B96" s="14"/>
      <c r="C96" s="37"/>
      <c r="D96" s="69">
        <v>5360</v>
      </c>
      <c r="E96" s="15">
        <v>4810</v>
      </c>
      <c r="F96" s="15">
        <v>4810</v>
      </c>
      <c r="G96" s="15">
        <v>4810</v>
      </c>
      <c r="I96" s="15">
        <v>4810</v>
      </c>
      <c r="K96" s="15">
        <v>7500</v>
      </c>
      <c r="L96" s="15">
        <v>7500</v>
      </c>
      <c r="M96" s="15">
        <v>7500</v>
      </c>
      <c r="N96" s="99">
        <v>7500</v>
      </c>
      <c r="O96" s="121">
        <v>7500</v>
      </c>
      <c r="P96" s="121">
        <v>7500</v>
      </c>
    </row>
    <row r="97" spans="1:16" x14ac:dyDescent="0.25">
      <c r="A97" s="14" t="s">
        <v>57</v>
      </c>
      <c r="B97" s="14" t="s">
        <v>67</v>
      </c>
      <c r="C97" s="37"/>
      <c r="D97" s="15">
        <v>3400</v>
      </c>
      <c r="E97" s="15">
        <v>3400</v>
      </c>
      <c r="F97" s="15">
        <v>3400</v>
      </c>
      <c r="G97" s="15">
        <v>3400</v>
      </c>
      <c r="I97" s="15">
        <v>3400</v>
      </c>
      <c r="K97" s="15">
        <v>3400</v>
      </c>
      <c r="L97" s="15">
        <v>3400</v>
      </c>
      <c r="M97" s="15">
        <v>3400</v>
      </c>
      <c r="N97" s="121">
        <v>3400</v>
      </c>
      <c r="O97" s="121">
        <v>3400</v>
      </c>
      <c r="P97" s="121">
        <v>3400</v>
      </c>
    </row>
    <row r="98" spans="1:16" x14ac:dyDescent="0.25">
      <c r="A98" s="14" t="s">
        <v>178</v>
      </c>
      <c r="B98" s="14"/>
      <c r="C98" s="37"/>
      <c r="D98" s="15">
        <v>1500</v>
      </c>
      <c r="E98" s="15"/>
      <c r="F98" s="15"/>
      <c r="G98" s="15"/>
      <c r="I98" s="15"/>
      <c r="K98" s="15">
        <v>3000</v>
      </c>
      <c r="L98" s="15">
        <v>3000</v>
      </c>
      <c r="M98" s="15">
        <v>3000</v>
      </c>
      <c r="N98" s="99">
        <v>3000</v>
      </c>
      <c r="O98" s="121">
        <v>3000</v>
      </c>
      <c r="P98" s="121">
        <v>3000</v>
      </c>
    </row>
    <row r="99" spans="1:16" x14ac:dyDescent="0.25">
      <c r="A99" s="14" t="s">
        <v>68</v>
      </c>
      <c r="B99" s="14"/>
      <c r="C99" s="37"/>
      <c r="D99" s="15">
        <v>500</v>
      </c>
      <c r="E99" s="15">
        <v>500</v>
      </c>
      <c r="F99" s="15">
        <v>500</v>
      </c>
      <c r="G99" s="15">
        <v>500</v>
      </c>
      <c r="I99" s="15">
        <v>500</v>
      </c>
      <c r="K99" s="15">
        <v>300</v>
      </c>
      <c r="L99" s="15">
        <v>300</v>
      </c>
      <c r="M99" s="15">
        <v>300</v>
      </c>
      <c r="N99" s="99">
        <v>300</v>
      </c>
      <c r="O99" s="121">
        <v>300</v>
      </c>
      <c r="P99" s="121">
        <v>300</v>
      </c>
    </row>
    <row r="100" spans="1:16" x14ac:dyDescent="0.25">
      <c r="A100" s="56" t="s">
        <v>69</v>
      </c>
      <c r="B100" s="56" t="s">
        <v>70</v>
      </c>
      <c r="C100" s="50"/>
      <c r="D100" s="71">
        <v>12500</v>
      </c>
      <c r="E100" s="32">
        <v>12000</v>
      </c>
      <c r="F100" s="32">
        <v>13000</v>
      </c>
      <c r="G100" s="15">
        <v>13000</v>
      </c>
      <c r="I100" s="15">
        <v>13000</v>
      </c>
      <c r="K100" s="32">
        <v>13000</v>
      </c>
      <c r="L100" s="32">
        <v>13000</v>
      </c>
      <c r="M100" s="32">
        <v>13000</v>
      </c>
      <c r="N100" s="99">
        <v>13500</v>
      </c>
      <c r="O100" s="99">
        <v>13500</v>
      </c>
      <c r="P100" s="99">
        <v>13500</v>
      </c>
    </row>
    <row r="101" spans="1:16" x14ac:dyDescent="0.25">
      <c r="A101" s="14" t="s">
        <v>71</v>
      </c>
      <c r="B101" s="14"/>
      <c r="C101" s="37"/>
      <c r="D101" s="32">
        <v>10000</v>
      </c>
      <c r="E101" s="32">
        <v>13000</v>
      </c>
      <c r="F101" s="15">
        <v>16000</v>
      </c>
      <c r="G101" s="15">
        <v>16000</v>
      </c>
      <c r="I101" s="15">
        <v>16000</v>
      </c>
      <c r="K101" s="15">
        <v>10000</v>
      </c>
      <c r="L101" s="15">
        <v>10000</v>
      </c>
      <c r="M101" s="15">
        <v>10000</v>
      </c>
      <c r="N101" s="99">
        <v>10000</v>
      </c>
      <c r="O101" s="99">
        <v>10000</v>
      </c>
      <c r="P101" s="99">
        <v>10000</v>
      </c>
    </row>
    <row r="102" spans="1:16" x14ac:dyDescent="0.25">
      <c r="A102" s="18" t="s">
        <v>72</v>
      </c>
      <c r="B102" s="18"/>
      <c r="C102" s="41"/>
      <c r="D102" s="21">
        <f>SUM(D95:D101)</f>
        <v>51320</v>
      </c>
      <c r="E102" s="21">
        <f>SUM(E95:E101)</f>
        <v>51250</v>
      </c>
      <c r="F102" s="21">
        <f>SUM(F95:F101)</f>
        <v>53210</v>
      </c>
      <c r="G102" s="21">
        <f>SUM(G95:G101)</f>
        <v>53210</v>
      </c>
      <c r="I102" s="46">
        <f>SUM(I95:I101)</f>
        <v>53210</v>
      </c>
      <c r="K102" s="46">
        <f>SUM(K95:K101)</f>
        <v>54700</v>
      </c>
      <c r="L102" s="46">
        <f t="shared" ref="L102:N102" si="5">SUM(L95:L101)</f>
        <v>54700</v>
      </c>
      <c r="M102" s="46">
        <f t="shared" si="5"/>
        <v>54700</v>
      </c>
      <c r="N102" s="143">
        <f t="shared" si="5"/>
        <v>55200</v>
      </c>
      <c r="O102" s="144">
        <f>SUM(O95:O101)</f>
        <v>56200</v>
      </c>
      <c r="P102" s="144">
        <f>SUM(P95:P101)</f>
        <v>57200</v>
      </c>
    </row>
    <row r="103" spans="1:16" x14ac:dyDescent="0.25">
      <c r="F103" s="21"/>
      <c r="G103" s="21"/>
      <c r="I103" s="46"/>
      <c r="K103" s="4"/>
      <c r="M103" s="4"/>
      <c r="N103" s="97"/>
      <c r="P103" s="123"/>
    </row>
    <row r="104" spans="1:16" x14ac:dyDescent="0.25">
      <c r="A104" s="153" t="s">
        <v>73</v>
      </c>
      <c r="B104" s="154"/>
      <c r="C104" s="155"/>
      <c r="D104" s="156">
        <f>SUM(D102+D91+D76+D68+D62)</f>
        <v>181560</v>
      </c>
      <c r="E104" s="156">
        <f>SUM(E102+E91+E76+E68+E62)</f>
        <v>179360</v>
      </c>
      <c r="F104" s="156">
        <f>SUM(F102+F91+F76+F68+F62)</f>
        <v>163630</v>
      </c>
      <c r="G104" s="156">
        <f>SUM(G102+G91+G76+G68+G62)</f>
        <v>158363</v>
      </c>
      <c r="H104" s="152"/>
      <c r="I104" s="152">
        <f>SUM(+I102+I91+I76+I68+I62)</f>
        <v>155673.66</v>
      </c>
      <c r="J104" s="157"/>
      <c r="K104" s="152">
        <f>SUM(+K102+K91+K76+K68+K62)</f>
        <v>273550</v>
      </c>
      <c r="L104" s="152">
        <f>SUM(+L102+L91+L76+L68+L62)</f>
        <v>265150</v>
      </c>
      <c r="M104" s="152">
        <f>SUM(+M102+M91+M76+M68+M62)</f>
        <v>253050</v>
      </c>
      <c r="N104" s="152">
        <f>SUM(+N102+N91+N76+N68+N62)</f>
        <v>345150</v>
      </c>
      <c r="O104" s="146">
        <f>SUM(O102+O91+O76+O68+O62)</f>
        <v>457000</v>
      </c>
      <c r="P104" s="146">
        <f>SUM(P102+P91+P76+P68+P62)</f>
        <v>264450</v>
      </c>
    </row>
    <row r="105" spans="1:16" x14ac:dyDescent="0.25">
      <c r="A105" s="7"/>
      <c r="B105" s="7"/>
      <c r="C105" s="151"/>
      <c r="D105" s="5">
        <v>59276</v>
      </c>
      <c r="E105" s="5"/>
      <c r="F105" s="37"/>
      <c r="G105" s="15"/>
      <c r="I105" s="4"/>
      <c r="K105" s="4"/>
      <c r="M105" s="4"/>
      <c r="N105" s="97"/>
      <c r="P105" s="123"/>
    </row>
    <row r="106" spans="1:16" x14ac:dyDescent="0.25">
      <c r="A106" s="14" t="s">
        <v>3</v>
      </c>
      <c r="B106" s="14"/>
      <c r="C106" s="37"/>
      <c r="D106" s="37">
        <v>8285</v>
      </c>
      <c r="E106" s="15">
        <v>7000</v>
      </c>
      <c r="F106" s="15">
        <v>7000</v>
      </c>
      <c r="G106" s="15">
        <v>7000</v>
      </c>
      <c r="I106" s="4">
        <v>8150</v>
      </c>
      <c r="K106" s="4">
        <v>8700</v>
      </c>
      <c r="L106" s="4">
        <v>8701</v>
      </c>
      <c r="M106" s="4">
        <v>8702</v>
      </c>
      <c r="N106" s="103">
        <v>9000</v>
      </c>
      <c r="O106" s="124">
        <v>9000</v>
      </c>
      <c r="P106" s="124">
        <v>9000</v>
      </c>
    </row>
    <row r="107" spans="1:16" x14ac:dyDescent="0.25">
      <c r="A107" s="14"/>
      <c r="B107" s="14"/>
      <c r="C107" s="95"/>
      <c r="D107" s="37"/>
      <c r="E107" s="37"/>
      <c r="F107" s="37"/>
      <c r="G107" s="15"/>
      <c r="I107" s="4"/>
      <c r="K107" s="4"/>
      <c r="M107" s="4"/>
      <c r="N107" s="4"/>
      <c r="P107" s="123"/>
    </row>
    <row r="108" spans="1:16" x14ac:dyDescent="0.25">
      <c r="A108" s="18" t="s">
        <v>73</v>
      </c>
      <c r="B108" s="18"/>
      <c r="C108" s="41"/>
      <c r="D108" s="21">
        <f>SUM(D104:D107)</f>
        <v>249121</v>
      </c>
      <c r="E108" s="21">
        <f>SUM(E104:E107)</f>
        <v>186360</v>
      </c>
      <c r="F108" s="21">
        <f>SUM(F104:F107)</f>
        <v>170630</v>
      </c>
      <c r="G108" s="21">
        <f>SUM(G104:G107)</f>
        <v>165363</v>
      </c>
      <c r="I108" s="47">
        <f>SUM(I104:I106)</f>
        <v>163823.66</v>
      </c>
      <c r="K108" s="6">
        <f>SUM(K104:K107)</f>
        <v>282250</v>
      </c>
      <c r="L108" s="6">
        <f t="shared" ref="L108:N108" si="6">SUM(L104:L107)</f>
        <v>273851</v>
      </c>
      <c r="M108" s="6">
        <f t="shared" si="6"/>
        <v>261752</v>
      </c>
      <c r="N108" s="152">
        <f t="shared" si="6"/>
        <v>354150</v>
      </c>
      <c r="O108" s="146">
        <f>SUM(O104:O106)</f>
        <v>466000</v>
      </c>
      <c r="P108" s="146">
        <f>SUM(P104:P106)</f>
        <v>273450</v>
      </c>
    </row>
    <row r="109" spans="1:16" x14ac:dyDescent="0.25">
      <c r="A109" s="31" t="s">
        <v>74</v>
      </c>
      <c r="D109" s="42" t="s">
        <v>26</v>
      </c>
      <c r="F109" s="42">
        <v>2330</v>
      </c>
      <c r="L109" s="4">
        <v>237885</v>
      </c>
    </row>
    <row r="110" spans="1:16" x14ac:dyDescent="0.25">
      <c r="A110" s="48" t="s">
        <v>209</v>
      </c>
      <c r="B110" s="48" t="s">
        <v>26</v>
      </c>
      <c r="D110" s="42" t="s">
        <v>185</v>
      </c>
    </row>
    <row r="111" spans="1:16" hidden="1" x14ac:dyDescent="0.25">
      <c r="B111" s="48" t="s">
        <v>26</v>
      </c>
      <c r="K111" s="105" t="s">
        <v>197</v>
      </c>
    </row>
    <row r="112" spans="1:16" hidden="1" x14ac:dyDescent="0.25">
      <c r="A112" s="106" t="s">
        <v>198</v>
      </c>
      <c r="B112" s="106"/>
      <c r="C112" s="107"/>
      <c r="D112" s="107">
        <f>SUM(D102+D91+D76+D68+D62)</f>
        <v>181560</v>
      </c>
      <c r="E112" s="107"/>
      <c r="F112" s="107"/>
      <c r="G112" s="108"/>
      <c r="H112" s="108"/>
      <c r="I112" s="106"/>
      <c r="J112" s="106"/>
      <c r="K112" s="109">
        <v>238150</v>
      </c>
    </row>
    <row r="113" spans="11:11" hidden="1" x14ac:dyDescent="0.25">
      <c r="K113" s="104">
        <v>-110000</v>
      </c>
    </row>
  </sheetData>
  <phoneticPr fontId="17" type="noConversion"/>
  <pageMargins left="0.7" right="0.7" top="0.75" bottom="0.75" header="0.3" footer="0.3"/>
  <pageSetup orientation="portrait" r:id="rId1"/>
  <headerFooter>
    <oddHeader xml:space="preserve">&amp;CVILLAGE OF VANDERBILT
GENERAL FUND  BUDGET - April 1, 2026 through March 31, 2027 &amp;RApproved 
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view="pageLayout" zoomScaleNormal="100" workbookViewId="0">
      <selection activeCell="K1" sqref="K1:K1048576"/>
    </sheetView>
  </sheetViews>
  <sheetFormatPr defaultRowHeight="15" x14ac:dyDescent="0.25"/>
  <cols>
    <col min="2" max="3" width="9.7109375" bestFit="1" customWidth="1"/>
    <col min="5" max="5" width="12.42578125" hidden="1" customWidth="1"/>
    <col min="6" max="6" width="12.5703125" hidden="1" customWidth="1"/>
    <col min="7" max="7" width="14" hidden="1" customWidth="1"/>
    <col min="8" max="8" width="16.28515625" hidden="1" customWidth="1"/>
    <col min="9" max="9" width="20.5703125" style="75" hidden="1" customWidth="1"/>
    <col min="10" max="10" width="12.5703125" hidden="1" customWidth="1"/>
    <col min="11" max="11" width="12.5703125" style="75" hidden="1" customWidth="1"/>
    <col min="12" max="12" width="12.5703125" bestFit="1" customWidth="1"/>
    <col min="13" max="13" width="11.28515625" bestFit="1" customWidth="1"/>
  </cols>
  <sheetData>
    <row r="1" spans="1:12" x14ac:dyDescent="0.25">
      <c r="E1" s="51" t="s">
        <v>162</v>
      </c>
      <c r="F1" s="51" t="s">
        <v>161</v>
      </c>
      <c r="G1" s="51" t="s">
        <v>159</v>
      </c>
      <c r="H1" s="52" t="s">
        <v>154</v>
      </c>
      <c r="I1" s="74" t="s">
        <v>149</v>
      </c>
      <c r="J1" s="44" t="s">
        <v>150</v>
      </c>
      <c r="K1" s="92" t="s">
        <v>193</v>
      </c>
      <c r="L1" t="s">
        <v>197</v>
      </c>
    </row>
    <row r="2" spans="1:12" x14ac:dyDescent="0.25">
      <c r="A2" s="8" t="s">
        <v>75</v>
      </c>
      <c r="B2" s="8"/>
      <c r="C2" s="8"/>
      <c r="D2" s="8"/>
      <c r="E2" s="8"/>
      <c r="F2" s="8"/>
      <c r="G2" s="8"/>
      <c r="H2" s="8"/>
      <c r="I2" s="76"/>
      <c r="J2" s="77"/>
      <c r="K2" s="78"/>
      <c r="L2" s="77"/>
    </row>
    <row r="3" spans="1:12" x14ac:dyDescent="0.25">
      <c r="A3" s="8" t="s">
        <v>76</v>
      </c>
      <c r="B3" s="8"/>
      <c r="C3" s="8"/>
      <c r="D3" s="8"/>
      <c r="E3" s="76">
        <v>35000</v>
      </c>
      <c r="F3" s="76">
        <v>35000</v>
      </c>
      <c r="G3" s="76">
        <v>28000</v>
      </c>
      <c r="H3" s="76">
        <v>26000</v>
      </c>
      <c r="I3" s="76">
        <v>26000</v>
      </c>
      <c r="J3" s="76">
        <v>25000</v>
      </c>
      <c r="K3" s="76">
        <v>40000</v>
      </c>
      <c r="L3" s="76">
        <v>40000</v>
      </c>
    </row>
    <row r="4" spans="1:12" x14ac:dyDescent="0.25">
      <c r="A4" s="8"/>
      <c r="B4" s="8" t="s">
        <v>195</v>
      </c>
      <c r="C4" s="8"/>
      <c r="D4" s="8"/>
      <c r="E4" s="76"/>
      <c r="F4" s="76"/>
      <c r="G4" s="76"/>
      <c r="H4" s="76"/>
      <c r="I4" s="76"/>
      <c r="J4" s="76"/>
      <c r="K4" s="76">
        <v>50000</v>
      </c>
      <c r="L4" s="76">
        <v>50000</v>
      </c>
    </row>
    <row r="5" spans="1:12" x14ac:dyDescent="0.25">
      <c r="A5" s="8" t="s">
        <v>77</v>
      </c>
      <c r="B5" s="8"/>
      <c r="C5" s="8"/>
      <c r="D5" s="8"/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/>
      <c r="L5" s="76"/>
    </row>
    <row r="6" spans="1:12" x14ac:dyDescent="0.25">
      <c r="A6" s="8" t="s">
        <v>180</v>
      </c>
      <c r="B6" s="8"/>
      <c r="C6" s="8"/>
      <c r="D6" s="8"/>
      <c r="E6" s="76">
        <v>8000</v>
      </c>
      <c r="F6" s="76">
        <v>8000</v>
      </c>
      <c r="G6" s="76">
        <v>8000</v>
      </c>
      <c r="H6" s="76">
        <v>7500</v>
      </c>
      <c r="I6" s="76">
        <v>7500</v>
      </c>
      <c r="J6" s="76">
        <v>15000</v>
      </c>
      <c r="K6" s="76">
        <v>8000</v>
      </c>
      <c r="L6" s="76">
        <v>8000</v>
      </c>
    </row>
    <row r="7" spans="1:12" x14ac:dyDescent="0.25">
      <c r="A7" s="8" t="s">
        <v>78</v>
      </c>
      <c r="B7" s="8"/>
      <c r="C7" s="8"/>
      <c r="D7" s="8"/>
      <c r="E7" s="76">
        <v>100</v>
      </c>
      <c r="F7" s="76">
        <v>350</v>
      </c>
      <c r="G7" s="76">
        <v>350</v>
      </c>
      <c r="H7" s="76">
        <v>350</v>
      </c>
      <c r="I7" s="76">
        <v>350</v>
      </c>
      <c r="J7" s="76">
        <v>350</v>
      </c>
      <c r="K7" s="76">
        <v>400</v>
      </c>
      <c r="L7" s="76">
        <v>400</v>
      </c>
    </row>
    <row r="8" spans="1:12" x14ac:dyDescent="0.25">
      <c r="A8" s="8" t="s">
        <v>79</v>
      </c>
      <c r="B8" s="8"/>
      <c r="C8" s="8"/>
      <c r="D8" s="8"/>
      <c r="E8" s="76">
        <v>4000</v>
      </c>
      <c r="F8" s="76">
        <v>3000</v>
      </c>
      <c r="G8" s="76">
        <v>3000</v>
      </c>
      <c r="H8" s="76">
        <v>3000</v>
      </c>
      <c r="I8" s="76">
        <v>3000</v>
      </c>
      <c r="J8" s="76">
        <v>3000</v>
      </c>
      <c r="K8" s="76">
        <v>4000</v>
      </c>
      <c r="L8" s="76">
        <v>4000</v>
      </c>
    </row>
    <row r="9" spans="1:12" x14ac:dyDescent="0.25">
      <c r="A9" s="8" t="s">
        <v>3</v>
      </c>
      <c r="B9" s="8"/>
      <c r="C9" s="8"/>
      <c r="D9" s="8"/>
      <c r="E9" s="76">
        <v>8285</v>
      </c>
      <c r="F9" s="76">
        <v>7000</v>
      </c>
      <c r="G9" s="76">
        <v>7000</v>
      </c>
      <c r="H9" s="76">
        <v>7000</v>
      </c>
      <c r="I9" s="76">
        <v>7000</v>
      </c>
      <c r="J9" s="76">
        <v>8150</v>
      </c>
      <c r="K9" s="76">
        <v>8700</v>
      </c>
      <c r="L9" s="76">
        <v>8700</v>
      </c>
    </row>
    <row r="10" spans="1:12" x14ac:dyDescent="0.25">
      <c r="A10" s="8" t="s">
        <v>5</v>
      </c>
      <c r="B10" s="8"/>
      <c r="C10" s="8"/>
      <c r="D10" s="8"/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/>
      <c r="L10" s="76"/>
    </row>
    <row r="11" spans="1:12" x14ac:dyDescent="0.25">
      <c r="A11" s="8" t="s">
        <v>205</v>
      </c>
      <c r="B11" s="8"/>
      <c r="C11" s="8"/>
      <c r="D11" s="8"/>
      <c r="E11" s="76"/>
      <c r="F11" s="76"/>
      <c r="G11" s="76"/>
      <c r="H11" s="76"/>
      <c r="I11" s="76"/>
      <c r="J11" s="76"/>
      <c r="K11" s="76">
        <v>0</v>
      </c>
      <c r="L11" s="76">
        <v>50000</v>
      </c>
    </row>
    <row r="12" spans="1:12" s="7" customFormat="1" x14ac:dyDescent="0.25">
      <c r="A12" s="10" t="s">
        <v>6</v>
      </c>
      <c r="B12" s="10"/>
      <c r="C12" s="10"/>
      <c r="D12" s="10"/>
      <c r="E12" s="79">
        <f t="shared" ref="E12:J12" si="0">SUM(E3:E10)</f>
        <v>55385</v>
      </c>
      <c r="F12" s="79">
        <f t="shared" si="0"/>
        <v>53350</v>
      </c>
      <c r="G12" s="79">
        <f t="shared" si="0"/>
        <v>46350</v>
      </c>
      <c r="H12" s="79">
        <f t="shared" si="0"/>
        <v>43850</v>
      </c>
      <c r="I12" s="79">
        <f t="shared" si="0"/>
        <v>43850</v>
      </c>
      <c r="J12" s="79">
        <f t="shared" si="0"/>
        <v>51500</v>
      </c>
      <c r="K12" s="90">
        <f>SUM(K3:K11)</f>
        <v>111100</v>
      </c>
      <c r="L12" s="90">
        <f>SUM(L3:L11)</f>
        <v>161100</v>
      </c>
    </row>
    <row r="13" spans="1:12" x14ac:dyDescent="0.25">
      <c r="A13" s="8"/>
      <c r="B13" s="8"/>
      <c r="C13" s="8"/>
      <c r="D13" s="8"/>
      <c r="E13" s="76"/>
      <c r="F13" s="76"/>
      <c r="G13" s="76"/>
      <c r="H13" s="76"/>
      <c r="I13" s="76"/>
      <c r="J13" s="76"/>
    </row>
    <row r="14" spans="1:12" x14ac:dyDescent="0.25">
      <c r="A14" s="25" t="s">
        <v>80</v>
      </c>
      <c r="B14" s="8"/>
      <c r="C14" s="8"/>
      <c r="D14" s="8"/>
      <c r="E14" s="80">
        <v>33215</v>
      </c>
      <c r="F14" s="80">
        <v>35405</v>
      </c>
      <c r="G14" s="80">
        <v>38095</v>
      </c>
      <c r="H14" s="80">
        <v>30595</v>
      </c>
      <c r="I14" s="80">
        <v>11050</v>
      </c>
      <c r="J14" s="80">
        <v>11050</v>
      </c>
      <c r="K14" s="76">
        <v>69400</v>
      </c>
      <c r="L14" s="76">
        <v>16400</v>
      </c>
    </row>
    <row r="15" spans="1:12" x14ac:dyDescent="0.25">
      <c r="E15" s="75"/>
      <c r="F15" s="75"/>
      <c r="G15" s="75"/>
      <c r="H15" s="75"/>
      <c r="J15" s="75"/>
      <c r="K15" s="76"/>
    </row>
    <row r="16" spans="1:12" x14ac:dyDescent="0.25">
      <c r="A16" s="10" t="s">
        <v>81</v>
      </c>
      <c r="B16" s="10"/>
      <c r="C16" s="10"/>
      <c r="D16" s="10"/>
      <c r="E16" s="79">
        <f t="shared" ref="E16:J16" si="1">SUM(E14+E12)</f>
        <v>88600</v>
      </c>
      <c r="F16" s="79">
        <f t="shared" si="1"/>
        <v>88755</v>
      </c>
      <c r="G16" s="79">
        <f t="shared" si="1"/>
        <v>84445</v>
      </c>
      <c r="H16" s="79">
        <f t="shared" si="1"/>
        <v>74445</v>
      </c>
      <c r="I16" s="79">
        <f t="shared" si="1"/>
        <v>54900</v>
      </c>
      <c r="J16" s="79">
        <f t="shared" si="1"/>
        <v>62550</v>
      </c>
      <c r="K16" s="91">
        <f>SUM(K12:K15)</f>
        <v>180500</v>
      </c>
      <c r="L16" s="91">
        <f>SUM(L12:L15)</f>
        <v>177500</v>
      </c>
    </row>
    <row r="17" spans="1:13" x14ac:dyDescent="0.25">
      <c r="H17" s="75"/>
      <c r="J17" s="75"/>
    </row>
    <row r="18" spans="1:13" x14ac:dyDescent="0.25">
      <c r="A18" s="13" t="s">
        <v>82</v>
      </c>
      <c r="B18" s="14"/>
      <c r="C18" s="14"/>
      <c r="D18" s="14"/>
      <c r="E18" s="14"/>
      <c r="F18" s="14"/>
      <c r="G18" s="14"/>
      <c r="H18" s="81"/>
      <c r="I18" s="81"/>
      <c r="J18" s="81"/>
    </row>
    <row r="19" spans="1:13" x14ac:dyDescent="0.25">
      <c r="A19" s="14" t="s">
        <v>83</v>
      </c>
      <c r="B19" s="14"/>
      <c r="C19" s="14"/>
      <c r="D19" s="14"/>
      <c r="E19" s="82">
        <v>35000</v>
      </c>
      <c r="F19" s="82">
        <v>40000</v>
      </c>
      <c r="G19" s="82">
        <v>35000</v>
      </c>
      <c r="H19" s="81">
        <v>31000</v>
      </c>
      <c r="I19" s="81">
        <v>16450</v>
      </c>
      <c r="J19" s="81">
        <v>26000</v>
      </c>
      <c r="K19" s="75">
        <v>120000</v>
      </c>
      <c r="L19" s="137">
        <v>100000</v>
      </c>
      <c r="M19" s="75"/>
    </row>
    <row r="20" spans="1:13" x14ac:dyDescent="0.25">
      <c r="A20" s="14" t="s">
        <v>84</v>
      </c>
      <c r="B20" s="14"/>
      <c r="C20" s="14"/>
      <c r="D20" s="14"/>
      <c r="E20" s="82">
        <v>9000</v>
      </c>
      <c r="F20" s="82">
        <v>9000</v>
      </c>
      <c r="G20" s="82">
        <v>9345</v>
      </c>
      <c r="H20" s="81">
        <v>6345</v>
      </c>
      <c r="I20" s="81">
        <v>6245</v>
      </c>
      <c r="J20" s="81">
        <v>5145</v>
      </c>
      <c r="K20" s="81">
        <v>10000</v>
      </c>
      <c r="L20" s="136">
        <v>11000</v>
      </c>
      <c r="M20" s="75"/>
    </row>
    <row r="21" spans="1:13" x14ac:dyDescent="0.25">
      <c r="A21" s="14" t="s">
        <v>85</v>
      </c>
      <c r="B21" s="14"/>
      <c r="C21" s="14"/>
      <c r="D21" s="14"/>
      <c r="E21" s="81">
        <v>1500</v>
      </c>
      <c r="F21" s="81">
        <v>1500</v>
      </c>
      <c r="G21" s="81">
        <v>1500</v>
      </c>
      <c r="H21" s="81">
        <v>1500</v>
      </c>
      <c r="I21" s="81">
        <v>1000</v>
      </c>
      <c r="J21" s="81">
        <v>1000</v>
      </c>
      <c r="K21" s="81">
        <v>1500</v>
      </c>
      <c r="L21" s="81">
        <v>1500</v>
      </c>
    </row>
    <row r="22" spans="1:13" x14ac:dyDescent="0.25">
      <c r="A22" s="14" t="s">
        <v>86</v>
      </c>
      <c r="B22" s="14"/>
      <c r="C22" s="14"/>
      <c r="D22" s="14"/>
      <c r="E22" s="81">
        <v>10000</v>
      </c>
      <c r="F22" s="81">
        <v>11000</v>
      </c>
      <c r="G22" s="81">
        <v>11000</v>
      </c>
      <c r="H22" s="81">
        <v>11000</v>
      </c>
      <c r="I22" s="81">
        <v>11655</v>
      </c>
      <c r="J22" s="81">
        <v>11655</v>
      </c>
      <c r="K22" s="81">
        <v>9000</v>
      </c>
      <c r="L22" s="81">
        <v>9000</v>
      </c>
    </row>
    <row r="23" spans="1:13" x14ac:dyDescent="0.25">
      <c r="A23" s="14" t="s">
        <v>158</v>
      </c>
      <c r="B23" s="14"/>
      <c r="C23" s="14"/>
      <c r="D23" s="14"/>
      <c r="E23" s="81">
        <v>4000</v>
      </c>
      <c r="F23" s="81">
        <v>4000</v>
      </c>
      <c r="G23" s="81">
        <v>4000</v>
      </c>
      <c r="H23" s="81">
        <v>4000</v>
      </c>
      <c r="I23" s="81"/>
      <c r="J23" s="81"/>
      <c r="K23" s="81">
        <v>4000</v>
      </c>
      <c r="L23" s="81">
        <v>4000</v>
      </c>
    </row>
    <row r="24" spans="1:13" x14ac:dyDescent="0.25">
      <c r="A24" s="14" t="s">
        <v>87</v>
      </c>
      <c r="B24" s="14"/>
      <c r="C24" s="14"/>
      <c r="D24" s="14"/>
      <c r="E24" s="82">
        <v>9000</v>
      </c>
      <c r="F24" s="82">
        <v>9000</v>
      </c>
      <c r="G24" s="82">
        <v>9345</v>
      </c>
      <c r="H24" s="81">
        <v>6345</v>
      </c>
      <c r="I24" s="81">
        <v>6000</v>
      </c>
      <c r="J24" s="81">
        <v>5200</v>
      </c>
      <c r="K24" s="81">
        <v>10000</v>
      </c>
      <c r="L24" s="136">
        <v>11000</v>
      </c>
    </row>
    <row r="25" spans="1:13" x14ac:dyDescent="0.25">
      <c r="A25" s="14" t="s">
        <v>88</v>
      </c>
      <c r="B25" s="14"/>
      <c r="C25" s="14"/>
      <c r="D25" s="14"/>
      <c r="E25" s="81">
        <v>850</v>
      </c>
      <c r="F25" s="81">
        <v>850</v>
      </c>
      <c r="G25" s="81">
        <v>850</v>
      </c>
      <c r="H25" s="81">
        <v>850</v>
      </c>
      <c r="I25" s="81">
        <v>850</v>
      </c>
      <c r="J25" s="81">
        <v>850</v>
      </c>
      <c r="K25" s="81">
        <v>1000</v>
      </c>
      <c r="L25" s="81">
        <v>1000</v>
      </c>
    </row>
    <row r="26" spans="1:13" x14ac:dyDescent="0.25">
      <c r="A26" s="14" t="s">
        <v>89</v>
      </c>
      <c r="B26" s="14"/>
      <c r="C26" s="14"/>
      <c r="D26" s="14"/>
      <c r="E26" s="81">
        <v>10000</v>
      </c>
      <c r="F26" s="81">
        <v>11655</v>
      </c>
      <c r="G26" s="81">
        <v>11655</v>
      </c>
      <c r="H26" s="81">
        <v>11655</v>
      </c>
      <c r="I26" s="81">
        <v>11000</v>
      </c>
      <c r="J26" s="81">
        <v>11000</v>
      </c>
      <c r="K26" s="81">
        <v>9000</v>
      </c>
      <c r="L26" s="81">
        <v>9000</v>
      </c>
    </row>
    <row r="27" spans="1:13" x14ac:dyDescent="0.25">
      <c r="A27" s="14" t="s">
        <v>90</v>
      </c>
      <c r="B27" s="14"/>
      <c r="C27" s="14" t="s">
        <v>196</v>
      </c>
      <c r="D27" s="14"/>
      <c r="E27" s="81">
        <v>2300</v>
      </c>
      <c r="F27" s="81">
        <v>800</v>
      </c>
      <c r="G27" s="81">
        <v>800</v>
      </c>
      <c r="H27" s="81">
        <v>800</v>
      </c>
      <c r="I27" s="81">
        <v>750</v>
      </c>
      <c r="J27" s="81">
        <v>750</v>
      </c>
      <c r="K27" s="81">
        <v>10000</v>
      </c>
      <c r="L27" s="136">
        <v>8600</v>
      </c>
    </row>
    <row r="28" spans="1:13" x14ac:dyDescent="0.25">
      <c r="A28" s="14" t="s">
        <v>91</v>
      </c>
      <c r="B28" s="14"/>
      <c r="C28" s="14"/>
      <c r="D28" s="14"/>
      <c r="E28" s="81">
        <v>50</v>
      </c>
      <c r="F28" s="81">
        <v>50</v>
      </c>
      <c r="G28" s="81">
        <v>50</v>
      </c>
      <c r="H28" s="81">
        <v>50</v>
      </c>
      <c r="I28" s="81">
        <v>50</v>
      </c>
      <c r="J28" s="81">
        <v>50</v>
      </c>
      <c r="K28" s="81">
        <v>100</v>
      </c>
      <c r="L28" s="81">
        <v>100</v>
      </c>
    </row>
    <row r="29" spans="1:13" x14ac:dyDescent="0.25">
      <c r="A29" s="14" t="s">
        <v>92</v>
      </c>
      <c r="B29" s="14"/>
      <c r="C29" s="14"/>
      <c r="D29" s="14"/>
      <c r="E29" s="81">
        <v>6000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5000</v>
      </c>
      <c r="L29" s="81">
        <v>5000</v>
      </c>
    </row>
    <row r="30" spans="1:13" x14ac:dyDescent="0.25">
      <c r="A30" s="14" t="s">
        <v>93</v>
      </c>
      <c r="B30" s="14"/>
      <c r="C30" s="14"/>
      <c r="D30" s="14"/>
      <c r="E30" s="81">
        <v>900</v>
      </c>
      <c r="F30" s="81">
        <v>900</v>
      </c>
      <c r="G30" s="81">
        <v>900</v>
      </c>
      <c r="H30" s="81">
        <v>900</v>
      </c>
      <c r="I30" s="81">
        <v>900</v>
      </c>
      <c r="J30" s="81">
        <v>900</v>
      </c>
      <c r="K30" s="81">
        <v>900</v>
      </c>
      <c r="L30" s="81">
        <v>900</v>
      </c>
    </row>
    <row r="31" spans="1:13" x14ac:dyDescent="0.25">
      <c r="A31" s="22" t="s">
        <v>73</v>
      </c>
      <c r="B31" s="22"/>
      <c r="C31" s="22"/>
      <c r="D31" s="22"/>
      <c r="E31" s="83">
        <f t="shared" ref="E31:J31" si="2">SUM(E19:E30)</f>
        <v>88600</v>
      </c>
      <c r="F31" s="83">
        <f t="shared" si="2"/>
        <v>88755</v>
      </c>
      <c r="G31" s="83">
        <f t="shared" si="2"/>
        <v>84445</v>
      </c>
      <c r="H31" s="83">
        <f t="shared" si="2"/>
        <v>74445</v>
      </c>
      <c r="I31" s="83">
        <f t="shared" si="2"/>
        <v>54900</v>
      </c>
      <c r="J31" s="83">
        <f t="shared" si="2"/>
        <v>62550</v>
      </c>
      <c r="K31" s="82">
        <f>SUM(K19:K30)</f>
        <v>180500</v>
      </c>
      <c r="L31" s="82">
        <f>SUM(L19:L30)</f>
        <v>161100</v>
      </c>
    </row>
    <row r="32" spans="1:13" x14ac:dyDescent="0.25">
      <c r="I32" s="84">
        <v>5000</v>
      </c>
    </row>
    <row r="34" spans="1:3" x14ac:dyDescent="0.25">
      <c r="A34" t="s">
        <v>206</v>
      </c>
      <c r="B34" s="48" t="s">
        <v>201</v>
      </c>
      <c r="C34" s="48">
        <v>46065</v>
      </c>
    </row>
  </sheetData>
  <phoneticPr fontId="17" type="noConversion"/>
  <pageMargins left="0.7" right="0.7" top="0.75" bottom="0.75" header="0.3" footer="0.3"/>
  <pageSetup orientation="portrait" r:id="rId1"/>
  <headerFooter>
    <oddHeader>&amp;CVILLAGE OF VANDERBILT 
LOCAL STREET FUND BUDGET - APRIL 1, 2025 through March 31, 2026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view="pageLayout" zoomScaleNormal="140" workbookViewId="0">
      <selection activeCell="K1" sqref="K1:K1048576"/>
    </sheetView>
  </sheetViews>
  <sheetFormatPr defaultRowHeight="15" x14ac:dyDescent="0.25"/>
  <cols>
    <col min="3" max="3" width="9.7109375" bestFit="1" customWidth="1"/>
    <col min="5" max="5" width="13.5703125" hidden="1" customWidth="1"/>
    <col min="6" max="6" width="19.28515625" hidden="1" customWidth="1"/>
    <col min="7" max="7" width="12.5703125" hidden="1" customWidth="1"/>
    <col min="8" max="8" width="12.5703125" style="4" hidden="1" customWidth="1"/>
    <col min="9" max="9" width="11.5703125" hidden="1" customWidth="1"/>
    <col min="10" max="10" width="15.85546875" hidden="1" customWidth="1"/>
    <col min="11" max="11" width="12.5703125" hidden="1" customWidth="1"/>
    <col min="12" max="12" width="12.5703125" bestFit="1" customWidth="1"/>
  </cols>
  <sheetData>
    <row r="1" spans="1:12" x14ac:dyDescent="0.25">
      <c r="A1" s="8" t="s">
        <v>75</v>
      </c>
      <c r="B1" s="8"/>
      <c r="C1" s="8"/>
      <c r="D1" s="8"/>
      <c r="E1" s="51" t="s">
        <v>162</v>
      </c>
      <c r="F1" s="51" t="s">
        <v>161</v>
      </c>
      <c r="G1" s="52" t="s">
        <v>154</v>
      </c>
      <c r="H1" s="53" t="s">
        <v>149</v>
      </c>
      <c r="I1" s="44" t="s">
        <v>150</v>
      </c>
      <c r="J1" s="86" t="s">
        <v>191</v>
      </c>
      <c r="K1" s="86" t="s">
        <v>193</v>
      </c>
      <c r="L1" s="102" t="s">
        <v>197</v>
      </c>
    </row>
    <row r="2" spans="1:12" x14ac:dyDescent="0.25">
      <c r="A2" s="8" t="s">
        <v>76</v>
      </c>
      <c r="B2" s="8"/>
      <c r="C2" s="8"/>
      <c r="D2" s="8"/>
      <c r="E2" s="9">
        <v>70000</v>
      </c>
      <c r="F2" s="9">
        <v>66000</v>
      </c>
      <c r="G2" s="9">
        <v>55000</v>
      </c>
      <c r="H2" s="9">
        <v>55000</v>
      </c>
      <c r="I2" s="9">
        <v>51000</v>
      </c>
      <c r="J2" s="9">
        <v>82000</v>
      </c>
      <c r="K2" s="9">
        <v>100000</v>
      </c>
      <c r="L2" s="9">
        <v>100000</v>
      </c>
    </row>
    <row r="3" spans="1:12" x14ac:dyDescent="0.25">
      <c r="A3" s="8"/>
      <c r="B3" s="8"/>
      <c r="C3" s="8"/>
      <c r="D3" s="8"/>
      <c r="E3" s="9"/>
      <c r="F3" s="9"/>
      <c r="G3" s="9"/>
      <c r="H3" s="9"/>
      <c r="I3" s="9"/>
      <c r="J3" s="9"/>
      <c r="K3" s="9"/>
      <c r="L3" s="9"/>
    </row>
    <row r="4" spans="1:12" x14ac:dyDescent="0.25">
      <c r="A4" s="8" t="s">
        <v>77</v>
      </c>
      <c r="B4" s="8"/>
      <c r="C4" s="8"/>
      <c r="D4" s="8"/>
      <c r="E4" s="9">
        <v>250</v>
      </c>
      <c r="F4" s="9">
        <v>250</v>
      </c>
      <c r="G4" s="9">
        <v>250</v>
      </c>
      <c r="H4" s="9">
        <v>250</v>
      </c>
      <c r="I4" s="9">
        <v>250</v>
      </c>
      <c r="J4" s="9">
        <v>250</v>
      </c>
      <c r="K4" s="9">
        <v>950</v>
      </c>
      <c r="L4" s="9">
        <v>950</v>
      </c>
    </row>
    <row r="5" spans="1:12" x14ac:dyDescent="0.25">
      <c r="A5" s="8" t="s">
        <v>78</v>
      </c>
      <c r="B5" s="8"/>
      <c r="C5" s="8"/>
      <c r="D5" s="8"/>
      <c r="E5" s="9">
        <v>350</v>
      </c>
      <c r="F5" s="9">
        <v>350</v>
      </c>
      <c r="G5" s="9">
        <v>350</v>
      </c>
      <c r="H5" s="9">
        <v>350</v>
      </c>
      <c r="I5" s="9">
        <v>350</v>
      </c>
      <c r="J5" s="9">
        <v>350</v>
      </c>
      <c r="K5" s="9">
        <v>350</v>
      </c>
      <c r="L5" s="9">
        <v>350</v>
      </c>
    </row>
    <row r="6" spans="1:12" x14ac:dyDescent="0.25">
      <c r="A6" s="8" t="s">
        <v>5</v>
      </c>
      <c r="B6" s="8"/>
      <c r="C6" s="8"/>
      <c r="D6" s="8"/>
      <c r="E6" s="9">
        <v>0</v>
      </c>
      <c r="F6" s="9">
        <v>0</v>
      </c>
      <c r="G6" s="9">
        <v>0</v>
      </c>
      <c r="H6" s="9">
        <v>0</v>
      </c>
      <c r="I6" s="9">
        <v>0</v>
      </c>
    </row>
    <row r="7" spans="1:12" s="7" customFormat="1" x14ac:dyDescent="0.25">
      <c r="A7" s="10" t="s">
        <v>6</v>
      </c>
      <c r="B7" s="10"/>
      <c r="C7" s="10"/>
      <c r="D7" s="10"/>
      <c r="E7" s="11">
        <f t="shared" ref="E7:J7" si="0">SUM(E2:E6)</f>
        <v>70600</v>
      </c>
      <c r="F7" s="11">
        <f t="shared" si="0"/>
        <v>66600</v>
      </c>
      <c r="G7" s="11">
        <f t="shared" si="0"/>
        <v>55600</v>
      </c>
      <c r="H7" s="11">
        <f t="shared" si="0"/>
        <v>55600</v>
      </c>
      <c r="I7" s="11">
        <f t="shared" si="0"/>
        <v>51600</v>
      </c>
      <c r="J7" s="89">
        <f t="shared" si="0"/>
        <v>82600</v>
      </c>
      <c r="K7" s="89">
        <f t="shared" ref="K7:L7" si="1">SUM(K2:K6)</f>
        <v>101300</v>
      </c>
      <c r="L7" s="89">
        <f t="shared" si="1"/>
        <v>101300</v>
      </c>
    </row>
    <row r="8" spans="1:12" x14ac:dyDescent="0.25">
      <c r="A8" s="8"/>
      <c r="B8" s="8"/>
      <c r="C8" s="8"/>
      <c r="D8" s="8"/>
      <c r="E8" s="9"/>
      <c r="F8" s="9"/>
      <c r="G8" s="9"/>
      <c r="H8" s="9"/>
      <c r="I8" s="9"/>
    </row>
    <row r="9" spans="1:12" x14ac:dyDescent="0.25">
      <c r="A9" s="8" t="s">
        <v>7</v>
      </c>
      <c r="B9" s="8"/>
      <c r="C9" s="8"/>
      <c r="D9" s="8"/>
      <c r="E9" s="9">
        <v>7750</v>
      </c>
      <c r="F9" s="9">
        <v>18165</v>
      </c>
      <c r="G9" s="9">
        <v>63165</v>
      </c>
      <c r="H9" s="9">
        <v>88260</v>
      </c>
      <c r="I9" s="9">
        <v>39260</v>
      </c>
      <c r="J9" s="9">
        <v>89850</v>
      </c>
      <c r="K9" s="9">
        <v>101150</v>
      </c>
      <c r="L9" s="9">
        <v>64250</v>
      </c>
    </row>
    <row r="10" spans="1:12" x14ac:dyDescent="0.25">
      <c r="A10" s="8"/>
      <c r="B10" s="8"/>
      <c r="C10" s="8"/>
      <c r="D10" s="8"/>
      <c r="E10" s="9"/>
      <c r="F10" s="9"/>
      <c r="G10" s="9"/>
      <c r="H10" s="9"/>
      <c r="I10" s="9"/>
    </row>
    <row r="11" spans="1:12" x14ac:dyDescent="0.25">
      <c r="A11" s="10" t="s">
        <v>81</v>
      </c>
      <c r="B11" s="10"/>
      <c r="C11" s="10"/>
      <c r="D11" s="10"/>
      <c r="E11" s="11">
        <f>SUM(E9+E7)</f>
        <v>78350</v>
      </c>
      <c r="F11" s="11">
        <f>SUM(F9+F7)</f>
        <v>84765</v>
      </c>
      <c r="G11" s="11">
        <f>SUM(G9+G7)</f>
        <v>118765</v>
      </c>
      <c r="H11" s="11">
        <f>SUM(H9+H7)</f>
        <v>143860</v>
      </c>
      <c r="I11" s="11">
        <f>SUM(I9+I7)</f>
        <v>90860</v>
      </c>
      <c r="J11" s="88">
        <f>SUM(J7:J9)</f>
        <v>172450</v>
      </c>
      <c r="K11" s="88">
        <f>SUM(K7:K9)</f>
        <v>202450</v>
      </c>
      <c r="L11" s="88">
        <f>SUM(L7:L9)</f>
        <v>165550</v>
      </c>
    </row>
    <row r="12" spans="1:12" x14ac:dyDescent="0.25">
      <c r="G12" s="4"/>
      <c r="I12" s="4"/>
    </row>
    <row r="13" spans="1:12" x14ac:dyDescent="0.25">
      <c r="A13" s="13" t="s">
        <v>82</v>
      </c>
      <c r="B13" s="14"/>
      <c r="C13" s="14"/>
      <c r="D13" s="14"/>
      <c r="E13" s="14"/>
      <c r="F13" s="14"/>
      <c r="G13" s="15"/>
      <c r="H13" s="15"/>
      <c r="I13" s="15"/>
    </row>
    <row r="14" spans="1:12" x14ac:dyDescent="0.25">
      <c r="A14" s="14" t="s">
        <v>94</v>
      </c>
      <c r="B14" s="14"/>
      <c r="C14" s="14"/>
      <c r="D14" s="14"/>
      <c r="E14" s="32">
        <v>20000</v>
      </c>
      <c r="F14" s="32">
        <v>30000</v>
      </c>
      <c r="G14" s="15">
        <v>70000</v>
      </c>
      <c r="H14" s="15">
        <v>100000</v>
      </c>
      <c r="I14" s="15">
        <v>51000</v>
      </c>
      <c r="J14" s="15">
        <v>20000</v>
      </c>
      <c r="K14" s="15">
        <v>80000</v>
      </c>
      <c r="L14" s="127">
        <v>30000</v>
      </c>
    </row>
    <row r="15" spans="1:12" x14ac:dyDescent="0.25">
      <c r="A15" s="14"/>
      <c r="B15" s="14" t="s">
        <v>192</v>
      </c>
      <c r="C15" s="14"/>
      <c r="D15" s="14"/>
      <c r="E15" s="32"/>
      <c r="F15" s="32"/>
      <c r="G15" s="15"/>
      <c r="H15" s="15"/>
      <c r="I15" s="15"/>
      <c r="J15" s="15"/>
      <c r="K15" s="15">
        <v>50000</v>
      </c>
      <c r="L15" s="15">
        <v>50000</v>
      </c>
    </row>
    <row r="16" spans="1:12" x14ac:dyDescent="0.25">
      <c r="A16" s="14" t="s">
        <v>95</v>
      </c>
      <c r="B16" s="14"/>
      <c r="C16" s="14"/>
      <c r="D16" s="14"/>
      <c r="E16" s="32">
        <v>9000</v>
      </c>
      <c r="F16" s="32">
        <v>9000</v>
      </c>
      <c r="G16" s="15">
        <v>6000</v>
      </c>
      <c r="H16" s="15">
        <v>5700</v>
      </c>
      <c r="I16" s="15">
        <v>5700</v>
      </c>
      <c r="J16" s="15">
        <v>9500</v>
      </c>
      <c r="K16" s="15">
        <v>9500</v>
      </c>
      <c r="L16" s="126">
        <v>11000</v>
      </c>
    </row>
    <row r="17" spans="1:12" x14ac:dyDescent="0.25">
      <c r="A17" s="14" t="s">
        <v>96</v>
      </c>
      <c r="B17" s="14"/>
      <c r="C17" s="14"/>
      <c r="D17" s="14"/>
      <c r="E17" s="15">
        <v>1750</v>
      </c>
      <c r="F17" s="15">
        <v>1750</v>
      </c>
      <c r="G17" s="15">
        <v>1750</v>
      </c>
      <c r="H17" s="15">
        <v>1750</v>
      </c>
      <c r="I17" s="15">
        <v>750</v>
      </c>
      <c r="J17" s="15">
        <v>2000</v>
      </c>
      <c r="K17" s="15">
        <v>2000</v>
      </c>
      <c r="L17" s="15">
        <v>2000</v>
      </c>
    </row>
    <row r="18" spans="1:12" x14ac:dyDescent="0.25">
      <c r="A18" s="14" t="s">
        <v>97</v>
      </c>
      <c r="B18" s="14"/>
      <c r="C18" s="14"/>
      <c r="D18" s="14"/>
      <c r="E18" s="15">
        <v>10000</v>
      </c>
      <c r="F18" s="15">
        <v>10655</v>
      </c>
      <c r="G18" s="15">
        <v>10655</v>
      </c>
      <c r="H18" s="15">
        <v>10655</v>
      </c>
      <c r="I18" s="15">
        <v>10655</v>
      </c>
      <c r="J18" s="15">
        <v>10000</v>
      </c>
      <c r="K18" s="15">
        <v>10000</v>
      </c>
      <c r="L18" s="15">
        <v>10000</v>
      </c>
    </row>
    <row r="19" spans="1:12" x14ac:dyDescent="0.25">
      <c r="A19" s="14" t="s">
        <v>98</v>
      </c>
      <c r="B19" s="14"/>
      <c r="C19" s="14"/>
      <c r="D19" s="14"/>
      <c r="E19" s="15">
        <v>7500</v>
      </c>
      <c r="F19" s="15">
        <v>4200</v>
      </c>
      <c r="G19" s="15">
        <v>4200</v>
      </c>
      <c r="H19" s="15">
        <v>4200</v>
      </c>
      <c r="I19" s="15">
        <v>4200</v>
      </c>
      <c r="J19" s="15">
        <v>7500</v>
      </c>
      <c r="K19" s="15">
        <v>7500</v>
      </c>
      <c r="L19" s="15">
        <v>7500</v>
      </c>
    </row>
    <row r="20" spans="1:12" x14ac:dyDescent="0.25">
      <c r="A20" s="14" t="s">
        <v>99</v>
      </c>
      <c r="B20" s="14"/>
      <c r="C20" s="14"/>
      <c r="D20" s="14"/>
      <c r="E20" s="32">
        <v>9000</v>
      </c>
      <c r="F20" s="32">
        <v>8000</v>
      </c>
      <c r="G20" s="15">
        <v>5000</v>
      </c>
      <c r="H20" s="15">
        <v>4645</v>
      </c>
      <c r="I20" s="15">
        <v>4645</v>
      </c>
      <c r="J20" s="15">
        <v>9500</v>
      </c>
      <c r="K20" s="15">
        <v>9500</v>
      </c>
      <c r="L20" s="126">
        <v>11000</v>
      </c>
    </row>
    <row r="21" spans="1:12" x14ac:dyDescent="0.25">
      <c r="A21" s="14" t="s">
        <v>100</v>
      </c>
      <c r="B21" s="14"/>
      <c r="C21" s="14"/>
      <c r="D21" s="14" t="s">
        <v>190</v>
      </c>
      <c r="E21" s="15">
        <v>5000</v>
      </c>
      <c r="F21" s="15">
        <v>4100</v>
      </c>
      <c r="G21" s="15">
        <v>4100</v>
      </c>
      <c r="H21" s="15">
        <v>4100</v>
      </c>
      <c r="I21" s="15">
        <v>1100</v>
      </c>
      <c r="J21" s="15">
        <v>7500</v>
      </c>
      <c r="K21" s="15">
        <v>7500</v>
      </c>
      <c r="L21" s="15">
        <v>7500</v>
      </c>
    </row>
    <row r="22" spans="1:12" x14ac:dyDescent="0.25">
      <c r="A22" s="14" t="s">
        <v>101</v>
      </c>
      <c r="B22" s="14"/>
      <c r="C22" s="14"/>
      <c r="D22" s="14"/>
      <c r="E22" s="15">
        <v>10000</v>
      </c>
      <c r="F22" s="15">
        <v>11000</v>
      </c>
      <c r="G22" s="15">
        <v>11000</v>
      </c>
      <c r="H22" s="15">
        <v>11000</v>
      </c>
      <c r="I22" s="15">
        <v>11000</v>
      </c>
      <c r="J22" s="15">
        <v>10000</v>
      </c>
      <c r="K22" s="15">
        <v>10000</v>
      </c>
      <c r="L22" s="15">
        <v>10000</v>
      </c>
    </row>
    <row r="23" spans="1:12" x14ac:dyDescent="0.25">
      <c r="A23" s="14" t="s">
        <v>90</v>
      </c>
      <c r="B23" s="14"/>
      <c r="C23" s="14" t="s">
        <v>194</v>
      </c>
      <c r="D23" s="14"/>
      <c r="E23" s="15">
        <v>5000</v>
      </c>
      <c r="F23" s="15">
        <v>5000</v>
      </c>
      <c r="G23" s="15">
        <v>5000</v>
      </c>
      <c r="H23" s="15">
        <v>750</v>
      </c>
      <c r="I23" s="15">
        <v>750</v>
      </c>
      <c r="J23" s="15">
        <v>10000</v>
      </c>
      <c r="K23" s="15">
        <v>10000</v>
      </c>
      <c r="L23" s="126">
        <v>20000</v>
      </c>
    </row>
    <row r="24" spans="1:12" x14ac:dyDescent="0.25">
      <c r="A24" s="14" t="s">
        <v>186</v>
      </c>
      <c r="B24" s="14"/>
      <c r="C24" s="14"/>
      <c r="D24" s="14"/>
      <c r="E24" s="15">
        <v>5000</v>
      </c>
      <c r="F24" s="15"/>
      <c r="G24" s="15"/>
      <c r="H24" s="15"/>
      <c r="I24" s="15"/>
      <c r="J24" s="15">
        <v>5000</v>
      </c>
      <c r="K24" s="15">
        <v>5000</v>
      </c>
      <c r="L24" s="15">
        <v>5000</v>
      </c>
    </row>
    <row r="25" spans="1:12" x14ac:dyDescent="0.25">
      <c r="A25" s="14" t="s">
        <v>102</v>
      </c>
      <c r="B25" s="14"/>
      <c r="C25" s="14"/>
      <c r="D25" s="14"/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100</v>
      </c>
      <c r="K25" s="15">
        <v>100</v>
      </c>
      <c r="L25" s="15">
        <v>100</v>
      </c>
    </row>
    <row r="26" spans="1:12" x14ac:dyDescent="0.25">
      <c r="A26" s="14" t="s">
        <v>103</v>
      </c>
      <c r="B26" s="14"/>
      <c r="C26" s="14"/>
      <c r="D26" s="14"/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100</v>
      </c>
      <c r="K26" s="15">
        <v>100</v>
      </c>
      <c r="L26" s="15">
        <v>100</v>
      </c>
    </row>
    <row r="27" spans="1:12" x14ac:dyDescent="0.25">
      <c r="A27" s="14" t="s">
        <v>104</v>
      </c>
      <c r="B27" s="14"/>
      <c r="C27" s="14"/>
      <c r="D27" s="14"/>
      <c r="E27" s="15">
        <v>200</v>
      </c>
      <c r="F27" s="15">
        <v>160</v>
      </c>
      <c r="G27" s="15">
        <v>160</v>
      </c>
      <c r="H27" s="15">
        <v>160</v>
      </c>
      <c r="I27" s="15">
        <v>160</v>
      </c>
      <c r="J27" s="15">
        <v>300</v>
      </c>
      <c r="K27" s="15">
        <v>300</v>
      </c>
      <c r="L27" s="15">
        <v>400</v>
      </c>
    </row>
    <row r="28" spans="1:12" x14ac:dyDescent="0.25">
      <c r="A28" s="14" t="s">
        <v>105</v>
      </c>
      <c r="B28" s="14"/>
      <c r="C28" s="14"/>
      <c r="D28" s="14"/>
      <c r="E28" s="15">
        <v>900</v>
      </c>
      <c r="F28" s="15">
        <v>900</v>
      </c>
      <c r="G28" s="15">
        <v>900</v>
      </c>
      <c r="H28" s="15">
        <v>900</v>
      </c>
      <c r="I28" s="15">
        <v>900</v>
      </c>
      <c r="J28" s="15">
        <v>950</v>
      </c>
      <c r="K28" s="15">
        <v>950</v>
      </c>
      <c r="L28" s="15">
        <v>950</v>
      </c>
    </row>
    <row r="29" spans="1:12" x14ac:dyDescent="0.25">
      <c r="A29" s="22" t="s">
        <v>73</v>
      </c>
      <c r="B29" s="22"/>
      <c r="C29" s="22"/>
      <c r="D29" s="22"/>
      <c r="E29" s="23">
        <f t="shared" ref="E29:J29" si="2">SUM(E14:E28)</f>
        <v>83350</v>
      </c>
      <c r="F29" s="23">
        <f t="shared" si="2"/>
        <v>84765</v>
      </c>
      <c r="G29" s="23">
        <f t="shared" si="2"/>
        <v>118765</v>
      </c>
      <c r="H29" s="23">
        <f t="shared" si="2"/>
        <v>143860</v>
      </c>
      <c r="I29" s="23">
        <f t="shared" si="2"/>
        <v>90860</v>
      </c>
      <c r="J29" s="23">
        <f t="shared" si="2"/>
        <v>92450</v>
      </c>
      <c r="K29" s="23">
        <f t="shared" ref="K29:L29" si="3">SUM(K14:K28)</f>
        <v>202450</v>
      </c>
      <c r="L29" s="23">
        <f t="shared" si="3"/>
        <v>165550</v>
      </c>
    </row>
    <row r="30" spans="1:12" x14ac:dyDescent="0.25">
      <c r="H30" s="4">
        <v>-34000</v>
      </c>
    </row>
    <row r="31" spans="1:12" x14ac:dyDescent="0.25">
      <c r="A31" s="14" t="s">
        <v>206</v>
      </c>
      <c r="B31" t="s">
        <v>201</v>
      </c>
      <c r="C31" s="48">
        <v>46065</v>
      </c>
    </row>
  </sheetData>
  <phoneticPr fontId="17" type="noConversion"/>
  <pageMargins left="0.7" right="0.7" top="0.75" bottom="0.75" header="0.3" footer="0.3"/>
  <pageSetup orientation="portrait" r:id="rId1"/>
  <headerFooter>
    <oddHeader>&amp;CVILLAGE OF VANDERBILT MAJOR STREET FUND
 BUDGET - April 1, 2026  through March 31, 2027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view="pageLayout" zoomScaleNormal="170" workbookViewId="0">
      <selection activeCell="M11" sqref="M11"/>
    </sheetView>
  </sheetViews>
  <sheetFormatPr defaultRowHeight="15" x14ac:dyDescent="0.25"/>
  <cols>
    <col min="2" max="3" width="9.7109375" bestFit="1" customWidth="1"/>
    <col min="4" max="4" width="10.140625" customWidth="1"/>
    <col min="5" max="5" width="15.42578125" hidden="1" customWidth="1"/>
    <col min="6" max="6" width="12.140625" hidden="1" customWidth="1"/>
    <col min="7" max="7" width="13.7109375" style="4" hidden="1" customWidth="1"/>
    <col min="8" max="8" width="11.5703125" hidden="1" customWidth="1"/>
    <col min="9" max="9" width="12.140625" hidden="1" customWidth="1"/>
    <col min="10" max="10" width="12.5703125" hidden="1" customWidth="1"/>
    <col min="11" max="11" width="12.5703125" bestFit="1" customWidth="1"/>
  </cols>
  <sheetData>
    <row r="1" spans="1:11" ht="18.75" x14ac:dyDescent="0.3">
      <c r="C1" s="159"/>
      <c r="D1" s="159"/>
      <c r="E1" s="51" t="s">
        <v>162</v>
      </c>
      <c r="F1" s="62" t="s">
        <v>161</v>
      </c>
      <c r="G1" s="54" t="s">
        <v>154</v>
      </c>
      <c r="H1" s="55" t="s">
        <v>157</v>
      </c>
      <c r="I1" s="63" t="s">
        <v>154</v>
      </c>
      <c r="J1" s="96" t="s">
        <v>193</v>
      </c>
      <c r="K1" t="s">
        <v>197</v>
      </c>
    </row>
    <row r="2" spans="1:11" x14ac:dyDescent="0.25">
      <c r="H2" s="4"/>
    </row>
    <row r="3" spans="1:11" x14ac:dyDescent="0.25">
      <c r="A3" s="25" t="s">
        <v>75</v>
      </c>
      <c r="B3" s="8"/>
      <c r="C3" s="8"/>
      <c r="D3" s="8"/>
      <c r="E3" s="8"/>
      <c r="F3" s="8"/>
      <c r="G3" s="9"/>
      <c r="H3" s="9"/>
    </row>
    <row r="4" spans="1:11" x14ac:dyDescent="0.25">
      <c r="A4" s="8" t="s">
        <v>106</v>
      </c>
      <c r="B4" s="8"/>
      <c r="C4" s="8"/>
      <c r="D4" s="8"/>
      <c r="E4" s="9">
        <v>5000</v>
      </c>
      <c r="F4" s="9">
        <v>46000</v>
      </c>
      <c r="G4" s="9">
        <v>46000</v>
      </c>
      <c r="H4" s="9">
        <v>46000</v>
      </c>
      <c r="I4" s="9">
        <v>46000</v>
      </c>
      <c r="J4" s="9">
        <v>30000</v>
      </c>
      <c r="K4" s="9">
        <v>30000</v>
      </c>
    </row>
    <row r="5" spans="1:11" x14ac:dyDescent="0.25">
      <c r="A5" s="8" t="s">
        <v>107</v>
      </c>
      <c r="B5" s="8"/>
      <c r="C5" s="8"/>
      <c r="D5" s="8"/>
      <c r="E5" s="9">
        <v>10000</v>
      </c>
      <c r="F5" s="9">
        <v>18500</v>
      </c>
      <c r="G5" s="9">
        <v>18500</v>
      </c>
      <c r="H5" s="9">
        <v>18500</v>
      </c>
      <c r="I5" s="9">
        <v>18500</v>
      </c>
      <c r="J5" s="9">
        <v>10000</v>
      </c>
      <c r="K5" s="9">
        <v>10000</v>
      </c>
    </row>
    <row r="6" spans="1:11" x14ac:dyDescent="0.25">
      <c r="A6" s="8" t="s">
        <v>108</v>
      </c>
      <c r="B6" s="8"/>
      <c r="C6" s="8"/>
      <c r="D6" s="8"/>
      <c r="E6" s="9">
        <v>300</v>
      </c>
      <c r="F6" s="9">
        <v>600</v>
      </c>
      <c r="G6" s="9">
        <v>600</v>
      </c>
      <c r="H6" s="9">
        <v>600</v>
      </c>
      <c r="I6" s="9">
        <v>600</v>
      </c>
      <c r="J6" s="9">
        <v>2000</v>
      </c>
      <c r="K6" s="9">
        <v>2000</v>
      </c>
    </row>
    <row r="7" spans="1:11" x14ac:dyDescent="0.25">
      <c r="A7" s="8" t="s">
        <v>109</v>
      </c>
      <c r="B7" s="8"/>
      <c r="C7" s="8"/>
      <c r="D7" s="8"/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11" x14ac:dyDescent="0.25">
      <c r="A8" s="8" t="s">
        <v>5</v>
      </c>
      <c r="B8" s="8"/>
      <c r="C8" s="8"/>
      <c r="D8" s="8"/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1:11" s="7" customFormat="1" x14ac:dyDescent="0.25">
      <c r="A9" s="10" t="s">
        <v>6</v>
      </c>
      <c r="B9" s="10"/>
      <c r="C9" s="10"/>
      <c r="D9" s="10"/>
      <c r="E9" s="11">
        <f>SUM(E4:E8)</f>
        <v>15300</v>
      </c>
      <c r="F9" s="11">
        <f>SUM(F4:F8)</f>
        <v>65100</v>
      </c>
      <c r="G9" s="11">
        <f>SUM(G4:G8)</f>
        <v>65100</v>
      </c>
      <c r="H9" s="11">
        <f>SUM(H4:H8)</f>
        <v>65100</v>
      </c>
      <c r="I9" s="11">
        <f>SUM(I4:I8)</f>
        <v>65100</v>
      </c>
      <c r="J9" s="87">
        <f>SUM(J1:J8)</f>
        <v>42000</v>
      </c>
      <c r="K9" s="87">
        <f>SUM(K1:K8)</f>
        <v>42000</v>
      </c>
    </row>
    <row r="10" spans="1:11" x14ac:dyDescent="0.25">
      <c r="A10" s="8"/>
      <c r="B10" s="8"/>
      <c r="C10" s="8"/>
      <c r="D10" s="8"/>
      <c r="E10" s="9"/>
      <c r="F10" s="9"/>
      <c r="G10" s="9"/>
      <c r="H10" s="9"/>
      <c r="I10" s="9"/>
    </row>
    <row r="11" spans="1:11" x14ac:dyDescent="0.25">
      <c r="A11" s="25" t="s">
        <v>80</v>
      </c>
      <c r="B11" s="8"/>
      <c r="C11" s="8"/>
      <c r="D11" s="8"/>
      <c r="E11" s="24">
        <v>47300</v>
      </c>
      <c r="F11" s="24">
        <v>16100</v>
      </c>
      <c r="G11" s="24">
        <v>16100</v>
      </c>
      <c r="H11" s="24">
        <v>16100</v>
      </c>
      <c r="I11" s="24">
        <v>3600</v>
      </c>
      <c r="J11" s="24">
        <v>87150</v>
      </c>
      <c r="K11" s="24">
        <v>117150</v>
      </c>
    </row>
    <row r="12" spans="1:11" x14ac:dyDescent="0.25">
      <c r="E12" s="4"/>
      <c r="F12" s="4"/>
      <c r="H12" s="4"/>
      <c r="I12" s="4"/>
    </row>
    <row r="13" spans="1:11" x14ac:dyDescent="0.25">
      <c r="A13" s="10" t="s">
        <v>81</v>
      </c>
      <c r="B13" s="10"/>
      <c r="C13" s="10"/>
      <c r="D13" s="10"/>
      <c r="E13" s="11">
        <f>SUM(E11+E9)</f>
        <v>62600</v>
      </c>
      <c r="F13" s="11">
        <f>SUM(F11+F9)</f>
        <v>81200</v>
      </c>
      <c r="G13" s="11">
        <f>SUM(G11+G9)</f>
        <v>81200</v>
      </c>
      <c r="H13" s="11">
        <f>SUM(H11+H9)</f>
        <v>81200</v>
      </c>
      <c r="I13" s="11">
        <f>SUM(I11+I9)</f>
        <v>68700</v>
      </c>
      <c r="J13" s="26">
        <f>SUM(J9:J11)</f>
        <v>129150</v>
      </c>
      <c r="K13" s="26">
        <f>SUM(K9:K11)</f>
        <v>159150</v>
      </c>
    </row>
    <row r="14" spans="1:11" x14ac:dyDescent="0.25">
      <c r="H14" s="4"/>
      <c r="I14" s="4"/>
    </row>
    <row r="15" spans="1:11" x14ac:dyDescent="0.25">
      <c r="A15" s="13" t="s">
        <v>82</v>
      </c>
      <c r="B15" s="14"/>
      <c r="C15" s="14"/>
      <c r="D15" s="14"/>
      <c r="E15" s="14"/>
      <c r="F15" s="14"/>
      <c r="G15" s="15"/>
      <c r="H15" s="15"/>
      <c r="I15" s="15"/>
    </row>
    <row r="16" spans="1:11" x14ac:dyDescent="0.25">
      <c r="A16" s="14" t="s">
        <v>110</v>
      </c>
      <c r="B16" s="14"/>
      <c r="C16" s="14"/>
      <c r="D16" s="14"/>
      <c r="E16" s="15">
        <v>10000</v>
      </c>
      <c r="F16" s="15">
        <v>18000</v>
      </c>
      <c r="G16" s="15">
        <v>18000</v>
      </c>
      <c r="H16" s="15">
        <v>18000</v>
      </c>
      <c r="I16" s="15">
        <v>18000</v>
      </c>
      <c r="J16" s="15">
        <v>15000</v>
      </c>
      <c r="K16" s="15">
        <v>15000</v>
      </c>
    </row>
    <row r="17" spans="1:11" x14ac:dyDescent="0.25">
      <c r="A17" s="14" t="s">
        <v>111</v>
      </c>
      <c r="B17" s="14"/>
      <c r="C17" s="14"/>
      <c r="D17" s="14"/>
      <c r="E17" s="15">
        <v>6000</v>
      </c>
      <c r="F17" s="15">
        <v>12000</v>
      </c>
      <c r="G17" s="15">
        <v>12000</v>
      </c>
      <c r="H17" s="15">
        <v>12000</v>
      </c>
      <c r="I17" s="15">
        <v>12000</v>
      </c>
      <c r="J17" s="15">
        <v>7500</v>
      </c>
      <c r="K17" s="15">
        <v>7500</v>
      </c>
    </row>
    <row r="18" spans="1:11" x14ac:dyDescent="0.25">
      <c r="A18" s="14" t="s">
        <v>112</v>
      </c>
      <c r="B18" s="14"/>
      <c r="C18" s="14"/>
      <c r="D18" s="14"/>
      <c r="E18" s="15">
        <v>10000</v>
      </c>
      <c r="F18" s="15">
        <v>20000</v>
      </c>
      <c r="G18" s="15">
        <v>20000</v>
      </c>
      <c r="H18" s="15">
        <v>20000</v>
      </c>
      <c r="I18" s="15">
        <v>10000</v>
      </c>
      <c r="J18" s="15">
        <v>10000</v>
      </c>
      <c r="K18" s="15">
        <v>10000</v>
      </c>
    </row>
    <row r="19" spans="1:11" x14ac:dyDescent="0.25">
      <c r="A19" s="14" t="s">
        <v>113</v>
      </c>
      <c r="B19" s="14"/>
      <c r="C19" s="14"/>
      <c r="D19" s="14"/>
      <c r="E19" s="15">
        <v>5000</v>
      </c>
      <c r="F19" s="15">
        <v>5000</v>
      </c>
      <c r="G19" s="15">
        <v>5000</v>
      </c>
      <c r="H19" s="15">
        <v>5000</v>
      </c>
      <c r="I19" s="15">
        <v>2500</v>
      </c>
      <c r="J19" s="15">
        <v>5000</v>
      </c>
      <c r="K19" s="15">
        <v>5000</v>
      </c>
    </row>
    <row r="20" spans="1:11" x14ac:dyDescent="0.25">
      <c r="A20" s="14" t="s">
        <v>92</v>
      </c>
      <c r="B20" s="14"/>
      <c r="C20" s="14"/>
      <c r="D20" s="14"/>
      <c r="E20" s="15">
        <v>1000</v>
      </c>
      <c r="F20" s="15">
        <v>0</v>
      </c>
      <c r="G20" s="15">
        <v>0</v>
      </c>
      <c r="H20" s="15">
        <v>0</v>
      </c>
      <c r="I20" s="15">
        <v>0</v>
      </c>
      <c r="J20" s="15">
        <v>1000</v>
      </c>
      <c r="K20" s="15">
        <v>1000</v>
      </c>
    </row>
    <row r="21" spans="1:11" x14ac:dyDescent="0.25">
      <c r="A21" s="14" t="s">
        <v>114</v>
      </c>
      <c r="B21" s="14"/>
      <c r="C21" s="14"/>
      <c r="D21" s="14"/>
      <c r="E21" s="15">
        <v>30000</v>
      </c>
      <c r="F21" s="15">
        <v>25600</v>
      </c>
      <c r="G21" s="15">
        <v>25600</v>
      </c>
      <c r="H21" s="15">
        <v>25600</v>
      </c>
      <c r="I21" s="15">
        <v>25600</v>
      </c>
      <c r="J21" s="15">
        <v>20000</v>
      </c>
      <c r="K21" s="122">
        <v>50000</v>
      </c>
    </row>
    <row r="22" spans="1:11" x14ac:dyDescent="0.25">
      <c r="A22" s="14" t="s">
        <v>91</v>
      </c>
      <c r="B22" s="14"/>
      <c r="C22" s="14"/>
      <c r="D22" s="14"/>
      <c r="E22" s="15">
        <v>0</v>
      </c>
      <c r="F22" s="15">
        <v>0</v>
      </c>
      <c r="G22" s="15">
        <v>0</v>
      </c>
      <c r="H22" s="15">
        <v>0</v>
      </c>
      <c r="I22" s="15">
        <v>0</v>
      </c>
    </row>
    <row r="23" spans="1:11" x14ac:dyDescent="0.25">
      <c r="A23" s="14" t="s">
        <v>144</v>
      </c>
      <c r="B23" s="14"/>
      <c r="C23" s="14"/>
      <c r="D23" s="14"/>
      <c r="E23" s="15">
        <v>600</v>
      </c>
      <c r="F23" s="15">
        <v>600</v>
      </c>
      <c r="G23" s="15">
        <v>600</v>
      </c>
      <c r="H23" s="15">
        <v>600</v>
      </c>
      <c r="I23" s="15">
        <v>600</v>
      </c>
      <c r="J23" s="15">
        <v>650</v>
      </c>
      <c r="K23" s="15">
        <v>650</v>
      </c>
    </row>
    <row r="24" spans="1:11" x14ac:dyDescent="0.25">
      <c r="A24" s="14" t="s">
        <v>115</v>
      </c>
      <c r="B24" s="14"/>
      <c r="C24" s="14"/>
      <c r="D24" s="14"/>
      <c r="E24" s="15">
        <v>0</v>
      </c>
      <c r="F24" s="15">
        <v>0</v>
      </c>
      <c r="G24" s="15">
        <v>0</v>
      </c>
      <c r="H24" s="15">
        <v>0</v>
      </c>
      <c r="I24" s="15">
        <v>0</v>
      </c>
    </row>
    <row r="25" spans="1:11" x14ac:dyDescent="0.25">
      <c r="A25" s="14" t="s">
        <v>116</v>
      </c>
      <c r="B25" s="14"/>
      <c r="C25" s="14"/>
      <c r="D25" s="14"/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11" x14ac:dyDescent="0.25">
      <c r="A26" s="112" t="s">
        <v>200</v>
      </c>
      <c r="B26" s="112"/>
      <c r="C26" s="112"/>
      <c r="D26" s="112"/>
      <c r="E26" s="113"/>
      <c r="F26" s="113"/>
      <c r="G26" s="113"/>
      <c r="H26" s="113"/>
      <c r="I26" s="113"/>
      <c r="J26" s="114">
        <v>70000</v>
      </c>
      <c r="K26" s="114">
        <v>70000</v>
      </c>
    </row>
    <row r="27" spans="1:11" x14ac:dyDescent="0.25">
      <c r="A27" s="14" t="s">
        <v>117</v>
      </c>
      <c r="B27" s="14"/>
      <c r="C27" s="14"/>
      <c r="D27" s="14"/>
      <c r="E27" s="15">
        <v>0</v>
      </c>
      <c r="F27" s="15">
        <v>0</v>
      </c>
      <c r="G27" s="15">
        <v>0</v>
      </c>
      <c r="H27" s="15">
        <v>0</v>
      </c>
      <c r="I27" s="15">
        <v>0</v>
      </c>
    </row>
    <row r="28" spans="1:11" x14ac:dyDescent="0.25">
      <c r="A28" s="22" t="s">
        <v>73</v>
      </c>
      <c r="B28" s="22"/>
      <c r="C28" s="22"/>
      <c r="D28" s="22"/>
      <c r="E28" s="23">
        <f t="shared" ref="E28:J28" si="0">SUM(E16:E27)</f>
        <v>62600</v>
      </c>
      <c r="F28" s="23">
        <f t="shared" si="0"/>
        <v>81200</v>
      </c>
      <c r="G28" s="23">
        <f t="shared" si="0"/>
        <v>81200</v>
      </c>
      <c r="H28" s="23">
        <f t="shared" si="0"/>
        <v>81200</v>
      </c>
      <c r="I28" s="23">
        <f t="shared" si="0"/>
        <v>68700</v>
      </c>
      <c r="J28" s="46">
        <f t="shared" si="0"/>
        <v>129150</v>
      </c>
      <c r="K28" s="46">
        <f t="shared" ref="K28" si="1">SUM(K16:K27)</f>
        <v>159150</v>
      </c>
    </row>
    <row r="29" spans="1:11" x14ac:dyDescent="0.25">
      <c r="F29" s="4"/>
      <c r="H29" s="4"/>
    </row>
    <row r="30" spans="1:11" x14ac:dyDescent="0.25">
      <c r="C30" s="8"/>
      <c r="D30" s="8"/>
      <c r="E30" s="8"/>
      <c r="F30" s="9" t="s">
        <v>26</v>
      </c>
      <c r="G30" s="9">
        <v>0</v>
      </c>
      <c r="H30" s="9">
        <v>0</v>
      </c>
    </row>
    <row r="31" spans="1:11" x14ac:dyDescent="0.25">
      <c r="E31" s="24"/>
      <c r="F31" s="24">
        <f>SUM(F28:F30)</f>
        <v>81200</v>
      </c>
      <c r="G31" s="24">
        <f>SUM(G28:G30)</f>
        <v>81200</v>
      </c>
      <c r="H31" s="24">
        <f>SUM(H28:H30)</f>
        <v>81200</v>
      </c>
    </row>
    <row r="32" spans="1:11" x14ac:dyDescent="0.25">
      <c r="A32" t="s">
        <v>206</v>
      </c>
      <c r="B32" s="48" t="s">
        <v>207</v>
      </c>
      <c r="C32" s="48">
        <v>46065</v>
      </c>
    </row>
    <row r="33" spans="3:3" x14ac:dyDescent="0.25">
      <c r="C33" s="48" t="s">
        <v>26</v>
      </c>
    </row>
  </sheetData>
  <mergeCells count="1">
    <mergeCell ref="C1:D1"/>
  </mergeCells>
  <pageMargins left="0.7" right="0.7" top="0.75" bottom="0.75" header="0.3" footer="0.3"/>
  <pageSetup orientation="portrait" r:id="rId1"/>
  <headerFooter>
    <oddHeader>&amp;CVILLAGE OF VANDERBILT 
EQUIPMENT FUND BUDGET -  APRIL 1, 2026 through March 31, 2027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"/>
  <sheetViews>
    <sheetView workbookViewId="0">
      <selection activeCell="C4" sqref="C4"/>
    </sheetView>
  </sheetViews>
  <sheetFormatPr defaultRowHeight="15" x14ac:dyDescent="0.25"/>
  <cols>
    <col min="1" max="1" width="27.42578125" bestFit="1" customWidth="1"/>
    <col min="2" max="2" width="12.5703125" bestFit="1" customWidth="1"/>
  </cols>
  <sheetData>
    <row r="1" spans="1:2" x14ac:dyDescent="0.25">
      <c r="A1" s="7" t="s">
        <v>118</v>
      </c>
      <c r="B1" s="7" t="s">
        <v>10</v>
      </c>
    </row>
    <row r="2" spans="1:2" x14ac:dyDescent="0.25">
      <c r="A2" t="s">
        <v>119</v>
      </c>
      <c r="B2" s="26">
        <f>SUM('General Fund'!G19)</f>
        <v>6640</v>
      </c>
    </row>
    <row r="3" spans="1:2" x14ac:dyDescent="0.25">
      <c r="A3" t="s">
        <v>120</v>
      </c>
      <c r="B3" s="26">
        <f>SUM('General Fund'!G21)</f>
        <v>1110</v>
      </c>
    </row>
    <row r="4" spans="1:2" x14ac:dyDescent="0.25">
      <c r="A4" t="s">
        <v>121</v>
      </c>
      <c r="B4" s="26">
        <f>SUM('General Fund'!G24)</f>
        <v>13000</v>
      </c>
    </row>
    <row r="5" spans="1:2" x14ac:dyDescent="0.25">
      <c r="A5" t="s">
        <v>122</v>
      </c>
      <c r="B5" s="26">
        <f>SUM('General Fund'!G27)</f>
        <v>5720</v>
      </c>
    </row>
    <row r="6" spans="1:2" x14ac:dyDescent="0.25">
      <c r="A6" t="s">
        <v>123</v>
      </c>
      <c r="B6" s="30">
        <f>SUM('General Fund'!G39)</f>
        <v>1020</v>
      </c>
    </row>
    <row r="7" spans="1:2" x14ac:dyDescent="0.25">
      <c r="A7" t="s">
        <v>124</v>
      </c>
      <c r="B7" s="26">
        <f>SUM('General Fund'!G59)</f>
        <v>480</v>
      </c>
    </row>
    <row r="8" spans="1:2" x14ac:dyDescent="0.25">
      <c r="A8" t="s">
        <v>125</v>
      </c>
      <c r="B8" s="26">
        <f>SUM('General Fund'!G89)</f>
        <v>480</v>
      </c>
    </row>
    <row r="9" spans="1:2" x14ac:dyDescent="0.25">
      <c r="A9" t="s">
        <v>126</v>
      </c>
      <c r="B9" s="26">
        <f>SUM('General Fund'!G35)</f>
        <v>960</v>
      </c>
    </row>
    <row r="10" spans="1:2" x14ac:dyDescent="0.25">
      <c r="A10" t="s">
        <v>127</v>
      </c>
      <c r="B10" s="26">
        <f>SUM('General Fund'!C45)</f>
        <v>4000</v>
      </c>
    </row>
    <row r="11" spans="1:2" x14ac:dyDescent="0.25">
      <c r="A11" s="29" t="s">
        <v>128</v>
      </c>
      <c r="B11" s="26">
        <f>SUM('General Fund'!G79)</f>
        <v>3000</v>
      </c>
    </row>
    <row r="12" spans="1:2" x14ac:dyDescent="0.25">
      <c r="A12" s="29" t="s">
        <v>129</v>
      </c>
      <c r="B12" s="26">
        <f>SUM('General Fund'!G95)</f>
        <v>15500</v>
      </c>
    </row>
    <row r="13" spans="1:2" x14ac:dyDescent="0.25">
      <c r="A13" s="29" t="s">
        <v>130</v>
      </c>
      <c r="B13" s="26">
        <f>SUM('Local Street Fund'!I20)</f>
        <v>6245</v>
      </c>
    </row>
    <row r="14" spans="1:2" x14ac:dyDescent="0.25">
      <c r="A14" s="29" t="s">
        <v>131</v>
      </c>
      <c r="B14" s="26">
        <f>SUM('Local Street Fund'!I24)</f>
        <v>6000</v>
      </c>
    </row>
    <row r="15" spans="1:2" x14ac:dyDescent="0.25">
      <c r="A15" s="29" t="s">
        <v>132</v>
      </c>
      <c r="B15" s="26">
        <f>SUM('Major Street Fund'!H16)</f>
        <v>5700</v>
      </c>
    </row>
    <row r="16" spans="1:2" x14ac:dyDescent="0.25">
      <c r="A16" s="29" t="s">
        <v>133</v>
      </c>
      <c r="B16" s="26">
        <f>SUM('Major Street Fund'!H20)</f>
        <v>4645</v>
      </c>
    </row>
    <row r="18" spans="1:2" x14ac:dyDescent="0.25">
      <c r="A18" s="7" t="s">
        <v>134</v>
      </c>
      <c r="B18" s="28">
        <f>SUM(B2:B16)</f>
        <v>74500</v>
      </c>
    </row>
    <row r="19" spans="1:2" x14ac:dyDescent="0.25">
      <c r="A19" t="s">
        <v>135</v>
      </c>
      <c r="B19" s="26">
        <f>SUM(B18*0.062)</f>
        <v>4619</v>
      </c>
    </row>
    <row r="20" spans="1:2" x14ac:dyDescent="0.25">
      <c r="A20" t="s">
        <v>136</v>
      </c>
      <c r="B20" s="26">
        <f>SUM(B18*0.0145)</f>
        <v>1080.25</v>
      </c>
    </row>
    <row r="21" spans="1:2" x14ac:dyDescent="0.25">
      <c r="A21" t="s">
        <v>137</v>
      </c>
      <c r="B21" s="4">
        <v>650</v>
      </c>
    </row>
    <row r="22" spans="1:2" x14ac:dyDescent="0.25">
      <c r="A22" s="3" t="s">
        <v>138</v>
      </c>
      <c r="B22" s="6">
        <v>-0.08</v>
      </c>
    </row>
    <row r="23" spans="1:2" x14ac:dyDescent="0.25">
      <c r="A23" t="s">
        <v>139</v>
      </c>
      <c r="B23" s="4">
        <f>SUM(B19:B22)</f>
        <v>6349.17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Fund</vt:lpstr>
      <vt:lpstr>Local Street Fund</vt:lpstr>
      <vt:lpstr>Major Street Fund</vt:lpstr>
      <vt:lpstr>Equipment Fund</vt:lpstr>
      <vt:lpstr>Salaries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AnnaMarie Deeter</dc:creator>
  <cp:keywords/>
  <dc:description/>
  <cp:lastModifiedBy>AnnaMarie Deeter</cp:lastModifiedBy>
  <cp:revision/>
  <cp:lastPrinted>2026-02-23T18:39:59Z</cp:lastPrinted>
  <dcterms:created xsi:type="dcterms:W3CDTF">2015-07-23T18:57:08Z</dcterms:created>
  <dcterms:modified xsi:type="dcterms:W3CDTF">2026-06-25T17:27:35Z</dcterms:modified>
  <cp:category/>
  <cp:contentStatus/>
</cp:coreProperties>
</file>